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rezultatai\"/>
    </mc:Choice>
  </mc:AlternateContent>
  <bookViews>
    <workbookView xWindow="0" yWindow="0" windowWidth="28800" windowHeight="1233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09" i="2" l="1"/>
  <c r="R130" i="2"/>
  <c r="R104" i="2"/>
  <c r="N121" i="2"/>
  <c r="O121" i="2"/>
  <c r="P121" i="2"/>
  <c r="Q121" i="2"/>
  <c r="N122" i="2"/>
  <c r="O122" i="2"/>
  <c r="P122" i="2"/>
  <c r="Q122" i="2"/>
  <c r="R122" i="2"/>
  <c r="N123" i="2"/>
  <c r="O123" i="2"/>
  <c r="P123" i="2"/>
  <c r="Q123" i="2"/>
  <c r="N124" i="2"/>
  <c r="O124" i="2"/>
  <c r="P124" i="2"/>
  <c r="Q124" i="2"/>
  <c r="R124" i="2"/>
  <c r="N125" i="2"/>
  <c r="O125" i="2"/>
  <c r="P125" i="2"/>
  <c r="Q125" i="2"/>
  <c r="R125" i="2"/>
  <c r="N126" i="2"/>
  <c r="O126" i="2"/>
  <c r="P126" i="2"/>
  <c r="Q126" i="2"/>
  <c r="N127" i="2"/>
  <c r="O127" i="2"/>
  <c r="P127" i="2"/>
  <c r="Q127" i="2"/>
  <c r="N128" i="2"/>
  <c r="O128" i="2"/>
  <c r="P128" i="2"/>
  <c r="Q128" i="2"/>
  <c r="R128" i="2"/>
  <c r="N129" i="2"/>
  <c r="O129" i="2"/>
  <c r="P129" i="2"/>
  <c r="Q129" i="2"/>
  <c r="R129" i="2"/>
  <c r="N90" i="2"/>
  <c r="O90" i="2"/>
  <c r="P90" i="2"/>
  <c r="Q90" i="2"/>
  <c r="N91" i="2"/>
  <c r="O91" i="2"/>
  <c r="P91" i="2"/>
  <c r="Q91" i="2"/>
  <c r="N92" i="2"/>
  <c r="O92" i="2"/>
  <c r="P92" i="2"/>
  <c r="Q92" i="2"/>
  <c r="N93" i="2"/>
  <c r="O93" i="2"/>
  <c r="P93" i="2"/>
  <c r="Q93" i="2"/>
  <c r="N94" i="2"/>
  <c r="O94" i="2"/>
  <c r="P94" i="2"/>
  <c r="Q94" i="2"/>
  <c r="R94" i="2"/>
  <c r="N95" i="2"/>
  <c r="O95" i="2"/>
  <c r="P95" i="2"/>
  <c r="Q95" i="2"/>
  <c r="R95" i="2"/>
  <c r="N96" i="2"/>
  <c r="O96" i="2"/>
  <c r="P96" i="2"/>
  <c r="Q96" i="2"/>
  <c r="R96" i="2"/>
  <c r="N97" i="2"/>
  <c r="O97" i="2"/>
  <c r="P97" i="2"/>
  <c r="Q97" i="2"/>
  <c r="R97" i="2"/>
  <c r="N98" i="2"/>
  <c r="O98" i="2"/>
  <c r="P98" i="2"/>
  <c r="Q98" i="2"/>
  <c r="N99" i="2"/>
  <c r="O99" i="2"/>
  <c r="P99" i="2"/>
  <c r="Q99" i="2"/>
  <c r="N100" i="2"/>
  <c r="O100" i="2"/>
  <c r="P100" i="2"/>
  <c r="Q100" i="2"/>
  <c r="R100" i="2"/>
  <c r="N101" i="2"/>
  <c r="O101" i="2"/>
  <c r="P101" i="2"/>
  <c r="Q101" i="2"/>
  <c r="R101" i="2"/>
  <c r="N102" i="2"/>
  <c r="O102" i="2"/>
  <c r="P102" i="2"/>
  <c r="Q102" i="2"/>
  <c r="R102" i="2"/>
  <c r="N103" i="2"/>
  <c r="O103" i="2"/>
  <c r="P103" i="2"/>
  <c r="Q103" i="2"/>
  <c r="R103" i="2"/>
  <c r="N88" i="2"/>
  <c r="O88" i="2"/>
  <c r="P88" i="2"/>
  <c r="Q88" i="2"/>
  <c r="R88" i="2"/>
  <c r="N89" i="2"/>
  <c r="O89" i="2"/>
  <c r="P89" i="2"/>
  <c r="Q89" i="2"/>
  <c r="N57" i="2"/>
  <c r="N21" i="2"/>
  <c r="O21" i="2"/>
  <c r="P21" i="2"/>
  <c r="Q21" i="2"/>
  <c r="N22" i="2"/>
  <c r="O22" i="2"/>
  <c r="P22" i="2"/>
  <c r="Q22" i="2"/>
  <c r="N23" i="2"/>
  <c r="O23" i="2"/>
  <c r="P23" i="2"/>
  <c r="Q23" i="2"/>
  <c r="N24" i="2"/>
  <c r="O24" i="2"/>
  <c r="P24" i="2"/>
  <c r="Q24" i="2"/>
  <c r="N25" i="2"/>
  <c r="O25" i="2"/>
  <c r="P25" i="2"/>
  <c r="Q25" i="2"/>
  <c r="N26" i="2"/>
  <c r="O26" i="2"/>
  <c r="P26" i="2"/>
  <c r="Q26" i="2"/>
  <c r="N27" i="2"/>
  <c r="O27" i="2"/>
  <c r="P27" i="2"/>
  <c r="Q27" i="2"/>
  <c r="N28" i="2"/>
  <c r="O28" i="2"/>
  <c r="P28" i="2"/>
  <c r="Q28" i="2"/>
  <c r="N29" i="2"/>
  <c r="O29" i="2"/>
  <c r="P29" i="2"/>
  <c r="Q29" i="2"/>
  <c r="N30" i="2"/>
  <c r="O30" i="2"/>
  <c r="P30" i="2"/>
  <c r="Q30" i="2"/>
  <c r="N40" i="2"/>
  <c r="O40" i="2"/>
  <c r="P40" i="2"/>
  <c r="Q40" i="2"/>
  <c r="N41" i="2"/>
  <c r="O41" i="2"/>
  <c r="P41" i="2"/>
  <c r="Q41" i="2"/>
  <c r="N42" i="2"/>
  <c r="O42" i="2"/>
  <c r="P42" i="2"/>
  <c r="Q42" i="2"/>
  <c r="N43" i="2"/>
  <c r="O43" i="2"/>
  <c r="P43" i="2"/>
  <c r="Q43" i="2"/>
  <c r="N44" i="2"/>
  <c r="O44" i="2"/>
  <c r="P44" i="2"/>
  <c r="Q44" i="2"/>
  <c r="N45" i="2"/>
  <c r="O45" i="2"/>
  <c r="P45" i="2"/>
  <c r="Q45" i="2"/>
  <c r="N46" i="2"/>
  <c r="O46" i="2"/>
  <c r="P46" i="2"/>
  <c r="Q46" i="2"/>
  <c r="N47" i="2"/>
  <c r="O47" i="2"/>
  <c r="P47" i="2"/>
  <c r="Q47" i="2"/>
  <c r="N48" i="2"/>
  <c r="O48" i="2"/>
  <c r="P48" i="2"/>
  <c r="Q48" i="2"/>
  <c r="N49" i="2"/>
  <c r="O49" i="2"/>
  <c r="P49" i="2"/>
  <c r="Q49" i="2"/>
  <c r="O57" i="2"/>
  <c r="P57" i="2"/>
  <c r="Q57" i="2"/>
  <c r="N58" i="2"/>
  <c r="O58" i="2"/>
  <c r="P58" i="2"/>
  <c r="Q58" i="2"/>
  <c r="N59" i="2"/>
  <c r="O59" i="2"/>
  <c r="P59" i="2"/>
  <c r="Q59" i="2"/>
  <c r="N60" i="2"/>
  <c r="O60" i="2"/>
  <c r="P60" i="2"/>
  <c r="Q60" i="2"/>
  <c r="N61" i="2"/>
  <c r="O61" i="2"/>
  <c r="P61" i="2"/>
  <c r="Q61" i="2"/>
  <c r="N62" i="2"/>
  <c r="O62" i="2"/>
  <c r="P62" i="2"/>
  <c r="Q62" i="2"/>
  <c r="N63" i="2"/>
  <c r="O63" i="2"/>
  <c r="P63" i="2"/>
  <c r="Q63" i="2"/>
  <c r="N64" i="2"/>
  <c r="O64" i="2"/>
  <c r="P64" i="2"/>
  <c r="Q64" i="2"/>
  <c r="N65" i="2"/>
  <c r="O65" i="2"/>
  <c r="P65" i="2"/>
  <c r="Q65" i="2"/>
  <c r="N66" i="2"/>
  <c r="O66" i="2"/>
  <c r="P66" i="2"/>
  <c r="Q66" i="2"/>
  <c r="N604" i="2"/>
  <c r="N596" i="2"/>
  <c r="N597" i="2"/>
  <c r="N598" i="2"/>
  <c r="N599" i="2"/>
  <c r="N600" i="2"/>
  <c r="N601" i="2"/>
  <c r="N602" i="2"/>
  <c r="N603" i="2"/>
  <c r="N595" i="2"/>
  <c r="N579" i="2"/>
  <c r="N580" i="2"/>
  <c r="N581" i="2"/>
  <c r="N582" i="2"/>
  <c r="N583" i="2"/>
  <c r="N584" i="2"/>
  <c r="N585" i="2"/>
  <c r="N586" i="2"/>
  <c r="N587" i="2"/>
  <c r="N578" i="2"/>
  <c r="N562" i="2"/>
  <c r="N563" i="2"/>
  <c r="N564" i="2"/>
  <c r="N565" i="2"/>
  <c r="N566" i="2"/>
  <c r="N567" i="2"/>
  <c r="N568" i="2"/>
  <c r="N569" i="2"/>
  <c r="N570" i="2"/>
  <c r="N561" i="2"/>
  <c r="N545" i="2"/>
  <c r="N546" i="2"/>
  <c r="N547" i="2"/>
  <c r="N548" i="2"/>
  <c r="N549" i="2"/>
  <c r="N550" i="2"/>
  <c r="N551" i="2"/>
  <c r="N552" i="2"/>
  <c r="N553" i="2"/>
  <c r="N544" i="2"/>
  <c r="N528" i="2"/>
  <c r="N529" i="2"/>
  <c r="N530" i="2"/>
  <c r="N531" i="2"/>
  <c r="N532" i="2"/>
  <c r="N533" i="2"/>
  <c r="N534" i="2"/>
  <c r="N535" i="2"/>
  <c r="N536" i="2"/>
  <c r="N527" i="2"/>
  <c r="N511" i="2"/>
  <c r="N512" i="2"/>
  <c r="N513" i="2"/>
  <c r="N514" i="2"/>
  <c r="N515" i="2"/>
  <c r="N516" i="2"/>
  <c r="N517" i="2"/>
  <c r="N518" i="2"/>
  <c r="N519" i="2"/>
  <c r="N510" i="2"/>
  <c r="N494" i="2"/>
  <c r="N495" i="2"/>
  <c r="N496" i="2"/>
  <c r="N497" i="2"/>
  <c r="N498" i="2"/>
  <c r="N499" i="2"/>
  <c r="N500" i="2"/>
  <c r="N501" i="2"/>
  <c r="N502" i="2"/>
  <c r="N493" i="2"/>
  <c r="N477" i="2"/>
  <c r="N478" i="2"/>
  <c r="N479" i="2"/>
  <c r="N480" i="2"/>
  <c r="N481" i="2"/>
  <c r="N482" i="2"/>
  <c r="N483" i="2"/>
  <c r="N484" i="2"/>
  <c r="N485" i="2"/>
  <c r="N476" i="2"/>
  <c r="N460" i="2"/>
  <c r="N461" i="2"/>
  <c r="N462" i="2"/>
  <c r="N463" i="2"/>
  <c r="N464" i="2"/>
  <c r="N465" i="2"/>
  <c r="N466" i="2"/>
  <c r="N467" i="2"/>
  <c r="N468" i="2"/>
  <c r="N459" i="2"/>
  <c r="N443" i="2"/>
  <c r="N444" i="2"/>
  <c r="N445" i="2"/>
  <c r="N446" i="2"/>
  <c r="N447" i="2"/>
  <c r="N448" i="2"/>
  <c r="N449" i="2"/>
  <c r="N450" i="2"/>
  <c r="N451" i="2"/>
  <c r="N442" i="2"/>
  <c r="N426" i="2"/>
  <c r="N427" i="2"/>
  <c r="N428" i="2"/>
  <c r="N429" i="2"/>
  <c r="N430" i="2"/>
  <c r="N431" i="2"/>
  <c r="N432" i="2"/>
  <c r="N433" i="2"/>
  <c r="N434" i="2"/>
  <c r="N425" i="2"/>
  <c r="N409" i="2"/>
  <c r="N410" i="2"/>
  <c r="N411" i="2"/>
  <c r="N412" i="2"/>
  <c r="N413" i="2"/>
  <c r="N414" i="2"/>
  <c r="N415" i="2"/>
  <c r="N416" i="2"/>
  <c r="N417" i="2"/>
  <c r="N408" i="2"/>
  <c r="N392" i="2"/>
  <c r="N393" i="2"/>
  <c r="N394" i="2"/>
  <c r="N395" i="2"/>
  <c r="N396" i="2"/>
  <c r="N397" i="2"/>
  <c r="N398" i="2"/>
  <c r="N399" i="2"/>
  <c r="N400" i="2"/>
  <c r="N391" i="2"/>
  <c r="N375" i="2"/>
  <c r="N376" i="2"/>
  <c r="N377" i="2"/>
  <c r="N378" i="2"/>
  <c r="N379" i="2"/>
  <c r="N380" i="2"/>
  <c r="N381" i="2"/>
  <c r="N382" i="2"/>
  <c r="N383" i="2"/>
  <c r="N374" i="2"/>
  <c r="N358" i="2"/>
  <c r="N359" i="2"/>
  <c r="N360" i="2"/>
  <c r="N361" i="2"/>
  <c r="N362" i="2"/>
  <c r="N363" i="2"/>
  <c r="N364" i="2"/>
  <c r="N365" i="2"/>
  <c r="N366" i="2"/>
  <c r="N357" i="2"/>
  <c r="N341" i="2"/>
  <c r="N342" i="2"/>
  <c r="N343" i="2"/>
  <c r="N344" i="2"/>
  <c r="N345" i="2"/>
  <c r="N346" i="2"/>
  <c r="N347" i="2"/>
  <c r="N348" i="2"/>
  <c r="N349" i="2"/>
  <c r="N340" i="2"/>
  <c r="N324" i="2"/>
  <c r="N325" i="2"/>
  <c r="N326" i="2"/>
  <c r="N327" i="2"/>
  <c r="N328" i="2"/>
  <c r="N329" i="2"/>
  <c r="N330" i="2"/>
  <c r="N331" i="2"/>
  <c r="N332" i="2"/>
  <c r="N323" i="2"/>
  <c r="N307" i="2"/>
  <c r="N308" i="2"/>
  <c r="N309" i="2"/>
  <c r="N310" i="2"/>
  <c r="N311" i="2"/>
  <c r="N312" i="2"/>
  <c r="N313" i="2"/>
  <c r="N314" i="2"/>
  <c r="N315" i="2"/>
  <c r="N306" i="2"/>
  <c r="N290" i="2"/>
  <c r="N291" i="2"/>
  <c r="N292" i="2"/>
  <c r="N293" i="2"/>
  <c r="N294" i="2"/>
  <c r="N295" i="2"/>
  <c r="N296" i="2"/>
  <c r="N297" i="2"/>
  <c r="N298" i="2"/>
  <c r="N289" i="2"/>
  <c r="N273" i="2"/>
  <c r="N274" i="2"/>
  <c r="N275" i="2"/>
  <c r="N276" i="2"/>
  <c r="N277" i="2"/>
  <c r="N278" i="2"/>
  <c r="N279" i="2"/>
  <c r="N280" i="2"/>
  <c r="N281" i="2"/>
  <c r="N272" i="2"/>
  <c r="N257" i="2"/>
  <c r="N258" i="2"/>
  <c r="N259" i="2"/>
  <c r="N260" i="2"/>
  <c r="N261" i="2"/>
  <c r="N262" i="2"/>
  <c r="N263" i="2"/>
  <c r="N264" i="2"/>
  <c r="N265" i="2"/>
  <c r="N256" i="2"/>
  <c r="N240" i="2"/>
  <c r="N241" i="2"/>
  <c r="N242" i="2"/>
  <c r="N243" i="2"/>
  <c r="N244" i="2"/>
  <c r="N245" i="2"/>
  <c r="N246" i="2"/>
  <c r="N247" i="2"/>
  <c r="N248" i="2"/>
  <c r="N239" i="2"/>
  <c r="N223" i="2"/>
  <c r="N224" i="2"/>
  <c r="N225" i="2"/>
  <c r="N226" i="2"/>
  <c r="N227" i="2"/>
  <c r="N228" i="2"/>
  <c r="N229" i="2"/>
  <c r="N230" i="2"/>
  <c r="N231" i="2"/>
  <c r="N222" i="2"/>
  <c r="N214" i="2"/>
  <c r="N206" i="2"/>
  <c r="N207" i="2"/>
  <c r="N208" i="2"/>
  <c r="N209" i="2"/>
  <c r="N210" i="2"/>
  <c r="N211" i="2"/>
  <c r="N212" i="2"/>
  <c r="N213" i="2"/>
  <c r="N205" i="2"/>
  <c r="N189" i="2"/>
  <c r="N190" i="2"/>
  <c r="N191" i="2"/>
  <c r="N192" i="2"/>
  <c r="N193" i="2"/>
  <c r="N194" i="2"/>
  <c r="N195" i="2"/>
  <c r="N196" i="2"/>
  <c r="N197" i="2"/>
  <c r="N188" i="2"/>
  <c r="N172" i="2"/>
  <c r="N173" i="2"/>
  <c r="N174" i="2"/>
  <c r="N175" i="2"/>
  <c r="N176" i="2"/>
  <c r="N177" i="2"/>
  <c r="N178" i="2"/>
  <c r="N179" i="2"/>
  <c r="N180" i="2"/>
  <c r="N171" i="2"/>
  <c r="N155" i="2"/>
  <c r="N156" i="2"/>
  <c r="N157" i="2"/>
  <c r="N158" i="2"/>
  <c r="N159" i="2"/>
  <c r="N160" i="2"/>
  <c r="N161" i="2"/>
  <c r="N162" i="2"/>
  <c r="N163" i="2"/>
  <c r="N154" i="2"/>
  <c r="N138" i="2"/>
  <c r="N139" i="2"/>
  <c r="N140" i="2"/>
  <c r="N141" i="2"/>
  <c r="N142" i="2"/>
  <c r="N143" i="2"/>
  <c r="N144" i="2"/>
  <c r="N145" i="2"/>
  <c r="N146" i="2"/>
  <c r="N137" i="2"/>
  <c r="N112" i="2"/>
  <c r="N113" i="2"/>
  <c r="N114" i="2"/>
  <c r="N115" i="2"/>
  <c r="N116" i="2"/>
  <c r="N117" i="2"/>
  <c r="N118" i="2"/>
  <c r="N119" i="2"/>
  <c r="N120" i="2"/>
  <c r="N111" i="2"/>
  <c r="N79" i="2"/>
  <c r="N80" i="2"/>
  <c r="N81" i="2"/>
  <c r="N82" i="2"/>
  <c r="N83" i="2"/>
  <c r="N84" i="2"/>
  <c r="N85" i="2"/>
  <c r="N86" i="2"/>
  <c r="N87" i="2"/>
  <c r="N78" i="2"/>
  <c r="O604" i="2"/>
  <c r="O596" i="2"/>
  <c r="O597" i="2"/>
  <c r="O598" i="2"/>
  <c r="O599" i="2"/>
  <c r="O600" i="2"/>
  <c r="O601" i="2"/>
  <c r="O602" i="2"/>
  <c r="O603" i="2"/>
  <c r="O595" i="2"/>
  <c r="O579" i="2"/>
  <c r="O580" i="2"/>
  <c r="O581" i="2"/>
  <c r="O582" i="2"/>
  <c r="O583" i="2"/>
  <c r="O584" i="2"/>
  <c r="O585" i="2"/>
  <c r="O586" i="2"/>
  <c r="O587" i="2"/>
  <c r="O578" i="2"/>
  <c r="O562" i="2"/>
  <c r="O563" i="2"/>
  <c r="O564" i="2"/>
  <c r="O565" i="2"/>
  <c r="O566" i="2"/>
  <c r="O567" i="2"/>
  <c r="O568" i="2"/>
  <c r="O569" i="2"/>
  <c r="O570" i="2"/>
  <c r="O561" i="2"/>
  <c r="O545" i="2"/>
  <c r="O546" i="2"/>
  <c r="O547" i="2"/>
  <c r="O548" i="2"/>
  <c r="O549" i="2"/>
  <c r="O550" i="2"/>
  <c r="O551" i="2"/>
  <c r="O552" i="2"/>
  <c r="O553" i="2"/>
  <c r="O544" i="2"/>
  <c r="O528" i="2"/>
  <c r="O529" i="2"/>
  <c r="O530" i="2"/>
  <c r="O531" i="2"/>
  <c r="O532" i="2"/>
  <c r="O533" i="2"/>
  <c r="O534" i="2"/>
  <c r="O535" i="2"/>
  <c r="O536" i="2"/>
  <c r="O527" i="2"/>
  <c r="O511" i="2"/>
  <c r="O512" i="2"/>
  <c r="O513" i="2"/>
  <c r="O514" i="2"/>
  <c r="O515" i="2"/>
  <c r="O516" i="2"/>
  <c r="O517" i="2"/>
  <c r="O518" i="2"/>
  <c r="O519" i="2"/>
  <c r="O510" i="2"/>
  <c r="O494" i="2"/>
  <c r="O495" i="2"/>
  <c r="O496" i="2"/>
  <c r="O497" i="2"/>
  <c r="O498" i="2"/>
  <c r="O499" i="2"/>
  <c r="O500" i="2"/>
  <c r="O501" i="2"/>
  <c r="O502" i="2"/>
  <c r="O493" i="2"/>
  <c r="O477" i="2"/>
  <c r="O478" i="2"/>
  <c r="O479" i="2"/>
  <c r="O480" i="2"/>
  <c r="O481" i="2"/>
  <c r="O482" i="2"/>
  <c r="O483" i="2"/>
  <c r="O484" i="2"/>
  <c r="O485" i="2"/>
  <c r="O476" i="2"/>
  <c r="O460" i="2"/>
  <c r="O461" i="2"/>
  <c r="O462" i="2"/>
  <c r="O463" i="2"/>
  <c r="O464" i="2"/>
  <c r="O465" i="2"/>
  <c r="O466" i="2"/>
  <c r="O467" i="2"/>
  <c r="O468" i="2"/>
  <c r="O459" i="2"/>
  <c r="O443" i="2"/>
  <c r="O444" i="2"/>
  <c r="O445" i="2"/>
  <c r="O446" i="2"/>
  <c r="O447" i="2"/>
  <c r="O448" i="2"/>
  <c r="O449" i="2"/>
  <c r="O450" i="2"/>
  <c r="O451" i="2"/>
  <c r="O442" i="2"/>
  <c r="O426" i="2"/>
  <c r="O427" i="2"/>
  <c r="O428" i="2"/>
  <c r="O429" i="2"/>
  <c r="O430" i="2"/>
  <c r="O431" i="2"/>
  <c r="O432" i="2"/>
  <c r="O433" i="2"/>
  <c r="O434" i="2"/>
  <c r="O425" i="2"/>
  <c r="O409" i="2"/>
  <c r="O410" i="2"/>
  <c r="O411" i="2"/>
  <c r="O412" i="2"/>
  <c r="O413" i="2"/>
  <c r="O414" i="2"/>
  <c r="O415" i="2"/>
  <c r="O416" i="2"/>
  <c r="O417" i="2"/>
  <c r="O408" i="2"/>
  <c r="O392" i="2"/>
  <c r="O393" i="2"/>
  <c r="O394" i="2"/>
  <c r="O395" i="2"/>
  <c r="O396" i="2"/>
  <c r="O397" i="2"/>
  <c r="O398" i="2"/>
  <c r="O399" i="2"/>
  <c r="O400" i="2"/>
  <c r="O391" i="2"/>
  <c r="O375" i="2"/>
  <c r="O376" i="2"/>
  <c r="O377" i="2"/>
  <c r="O378" i="2"/>
  <c r="O379" i="2"/>
  <c r="O380" i="2"/>
  <c r="O381" i="2"/>
  <c r="O382" i="2"/>
  <c r="O383" i="2"/>
  <c r="O374" i="2"/>
  <c r="O358" i="2"/>
  <c r="O359" i="2"/>
  <c r="O360" i="2"/>
  <c r="O361" i="2"/>
  <c r="O362" i="2"/>
  <c r="O363" i="2"/>
  <c r="O364" i="2"/>
  <c r="O365" i="2"/>
  <c r="O366" i="2"/>
  <c r="O357" i="2"/>
  <c r="O341" i="2"/>
  <c r="O342" i="2"/>
  <c r="O343" i="2"/>
  <c r="O344" i="2"/>
  <c r="O345" i="2"/>
  <c r="O346" i="2"/>
  <c r="O347" i="2"/>
  <c r="O348" i="2"/>
  <c r="O349" i="2"/>
  <c r="O340" i="2"/>
  <c r="O324" i="2"/>
  <c r="O325" i="2"/>
  <c r="O326" i="2"/>
  <c r="O327" i="2"/>
  <c r="O328" i="2"/>
  <c r="O329" i="2"/>
  <c r="O330" i="2"/>
  <c r="O331" i="2"/>
  <c r="O332" i="2"/>
  <c r="O323" i="2"/>
  <c r="O307" i="2"/>
  <c r="O308" i="2"/>
  <c r="O309" i="2"/>
  <c r="O310" i="2"/>
  <c r="O311" i="2"/>
  <c r="O312" i="2"/>
  <c r="O313" i="2"/>
  <c r="O314" i="2"/>
  <c r="O315" i="2"/>
  <c r="O306" i="2"/>
  <c r="O290" i="2"/>
  <c r="O291" i="2"/>
  <c r="O292" i="2"/>
  <c r="O293" i="2"/>
  <c r="O294" i="2"/>
  <c r="O295" i="2"/>
  <c r="O296" i="2"/>
  <c r="O297" i="2"/>
  <c r="O298" i="2"/>
  <c r="O289" i="2"/>
  <c r="O273" i="2"/>
  <c r="O274" i="2"/>
  <c r="O275" i="2"/>
  <c r="O276" i="2"/>
  <c r="O277" i="2"/>
  <c r="O278" i="2"/>
  <c r="O279" i="2"/>
  <c r="O280" i="2"/>
  <c r="O281" i="2"/>
  <c r="O272" i="2"/>
  <c r="O257" i="2"/>
  <c r="O258" i="2"/>
  <c r="O259" i="2"/>
  <c r="O260" i="2"/>
  <c r="O261" i="2"/>
  <c r="O262" i="2"/>
  <c r="O263" i="2"/>
  <c r="O264" i="2"/>
  <c r="O265" i="2"/>
  <c r="O256" i="2"/>
  <c r="O240" i="2"/>
  <c r="O241" i="2"/>
  <c r="O242" i="2"/>
  <c r="O243" i="2"/>
  <c r="O244" i="2"/>
  <c r="O245" i="2"/>
  <c r="O246" i="2"/>
  <c r="O247" i="2"/>
  <c r="O248" i="2"/>
  <c r="O239" i="2"/>
  <c r="O223" i="2"/>
  <c r="O224" i="2"/>
  <c r="O225" i="2"/>
  <c r="O226" i="2"/>
  <c r="O227" i="2"/>
  <c r="O228" i="2"/>
  <c r="O229" i="2"/>
  <c r="O230" i="2"/>
  <c r="O231" i="2"/>
  <c r="O222" i="2"/>
  <c r="O206" i="2"/>
  <c r="O207" i="2"/>
  <c r="O208" i="2"/>
  <c r="O209" i="2"/>
  <c r="O210" i="2"/>
  <c r="O211" i="2"/>
  <c r="O212" i="2"/>
  <c r="O213" i="2"/>
  <c r="O214" i="2"/>
  <c r="O205" i="2"/>
  <c r="O189" i="2"/>
  <c r="O190" i="2"/>
  <c r="O191" i="2"/>
  <c r="O192" i="2"/>
  <c r="O193" i="2"/>
  <c r="O194" i="2"/>
  <c r="O195" i="2"/>
  <c r="O196" i="2"/>
  <c r="O197" i="2"/>
  <c r="O188" i="2"/>
  <c r="O172" i="2"/>
  <c r="O173" i="2"/>
  <c r="O174" i="2"/>
  <c r="O175" i="2"/>
  <c r="O176" i="2"/>
  <c r="O177" i="2"/>
  <c r="O178" i="2"/>
  <c r="O179" i="2"/>
  <c r="O180" i="2"/>
  <c r="O171" i="2"/>
  <c r="O155" i="2"/>
  <c r="O156" i="2"/>
  <c r="O157" i="2"/>
  <c r="O158" i="2"/>
  <c r="O159" i="2"/>
  <c r="O160" i="2"/>
  <c r="O161" i="2"/>
  <c r="O162" i="2"/>
  <c r="O163" i="2"/>
  <c r="O154" i="2"/>
  <c r="O138" i="2"/>
  <c r="O139" i="2"/>
  <c r="O140" i="2"/>
  <c r="O141" i="2"/>
  <c r="O142" i="2"/>
  <c r="O143" i="2"/>
  <c r="O144" i="2"/>
  <c r="O145" i="2"/>
  <c r="O146" i="2"/>
  <c r="O137" i="2"/>
  <c r="O112" i="2"/>
  <c r="O113" i="2"/>
  <c r="O114" i="2"/>
  <c r="O115" i="2"/>
  <c r="O116" i="2"/>
  <c r="O117" i="2"/>
  <c r="O118" i="2"/>
  <c r="O119" i="2"/>
  <c r="O120" i="2"/>
  <c r="O111" i="2"/>
  <c r="O79" i="2"/>
  <c r="O80" i="2"/>
  <c r="O81" i="2"/>
  <c r="O82" i="2"/>
  <c r="O83" i="2"/>
  <c r="O84" i="2"/>
  <c r="O85" i="2"/>
  <c r="O86" i="2"/>
  <c r="O87" i="2"/>
  <c r="O78" i="2"/>
  <c r="AN26" i="13"/>
  <c r="U26" i="13"/>
  <c r="V26" i="13"/>
  <c r="W26" i="13"/>
  <c r="X26" i="13"/>
  <c r="Y26" i="13"/>
  <c r="Z26" i="13"/>
  <c r="AA26" i="13"/>
  <c r="M26" i="13"/>
  <c r="N26" i="13"/>
  <c r="O26" i="13"/>
  <c r="P26" i="13"/>
  <c r="Q26" i="13"/>
  <c r="R26" i="13"/>
  <c r="S26" i="13"/>
  <c r="AN25" i="13"/>
  <c r="M25" i="13"/>
  <c r="N25" i="13"/>
  <c r="O25" i="13"/>
  <c r="P25" i="13"/>
  <c r="Q25" i="13"/>
  <c r="R25" i="13"/>
  <c r="S25" i="13"/>
  <c r="AN24" i="13"/>
  <c r="M24" i="13"/>
  <c r="N24" i="13"/>
  <c r="O24" i="13"/>
  <c r="P24" i="13"/>
  <c r="Q24" i="13"/>
  <c r="R24" i="13"/>
  <c r="S24" i="13"/>
  <c r="AN23" i="13"/>
  <c r="M23" i="13"/>
  <c r="N23" i="13"/>
  <c r="O23" i="13"/>
  <c r="P23" i="13"/>
  <c r="Q23" i="13"/>
  <c r="R23" i="13"/>
  <c r="S23" i="13"/>
  <c r="AN22" i="13"/>
  <c r="M22" i="13"/>
  <c r="N22" i="13"/>
  <c r="O22" i="13"/>
  <c r="P22" i="13"/>
  <c r="Q22" i="13"/>
  <c r="R22" i="13"/>
  <c r="S22" i="13"/>
  <c r="AN21" i="13"/>
  <c r="M21" i="13"/>
  <c r="N21" i="13"/>
  <c r="O21" i="13"/>
  <c r="P21" i="13"/>
  <c r="Q21" i="13"/>
  <c r="R21" i="13"/>
  <c r="S21" i="13"/>
  <c r="AN20" i="13"/>
  <c r="M20" i="13"/>
  <c r="N20" i="13"/>
  <c r="O20" i="13"/>
  <c r="P20" i="13"/>
  <c r="Q20" i="13"/>
  <c r="R20" i="13"/>
  <c r="S20" i="13"/>
  <c r="AN19" i="13"/>
  <c r="U19" i="13"/>
  <c r="V19" i="13"/>
  <c r="W19" i="13"/>
  <c r="X19" i="13"/>
  <c r="Y19" i="13"/>
  <c r="Z19" i="13"/>
  <c r="AA19" i="13"/>
  <c r="M19" i="13"/>
  <c r="N19" i="13"/>
  <c r="O19" i="13"/>
  <c r="P19" i="13"/>
  <c r="Q19" i="13"/>
  <c r="R19" i="13"/>
  <c r="S19" i="13"/>
  <c r="AN18" i="13"/>
  <c r="AC18" i="13"/>
  <c r="AD18" i="13"/>
  <c r="AE18" i="13"/>
  <c r="AF18" i="13"/>
  <c r="AG18" i="13"/>
  <c r="AH18" i="13"/>
  <c r="AI18" i="13"/>
  <c r="U18" i="13"/>
  <c r="V18" i="13"/>
  <c r="W18" i="13"/>
  <c r="X18" i="13"/>
  <c r="Y18" i="13"/>
  <c r="Z18" i="13"/>
  <c r="AA18" i="13"/>
  <c r="M18" i="13"/>
  <c r="N18" i="13"/>
  <c r="O18" i="13"/>
  <c r="P18" i="13"/>
  <c r="Q18" i="13"/>
  <c r="R18" i="13"/>
  <c r="S18" i="13"/>
  <c r="AN17" i="13"/>
  <c r="U17" i="13"/>
  <c r="V17" i="13"/>
  <c r="W17" i="13"/>
  <c r="X17" i="13"/>
  <c r="Y17" i="13"/>
  <c r="Z17" i="13"/>
  <c r="AA17" i="13"/>
  <c r="M17" i="13"/>
  <c r="N17" i="13"/>
  <c r="O17" i="13"/>
  <c r="P17" i="13"/>
  <c r="Q17" i="13"/>
  <c r="R17" i="13"/>
  <c r="S17" i="13"/>
  <c r="AN16" i="13"/>
  <c r="AN15" i="13"/>
  <c r="U15" i="13"/>
  <c r="V15" i="13"/>
  <c r="W15" i="13"/>
  <c r="X15" i="13"/>
  <c r="Y15" i="13"/>
  <c r="Z15" i="13"/>
  <c r="AA15" i="13"/>
  <c r="M15" i="13"/>
  <c r="N15" i="13"/>
  <c r="O15" i="13"/>
  <c r="P15" i="13"/>
  <c r="Q15" i="13"/>
  <c r="R15" i="13"/>
  <c r="S15" i="13"/>
  <c r="AN14" i="13"/>
  <c r="AC14" i="13"/>
  <c r="AD14" i="13"/>
  <c r="AE14" i="13"/>
  <c r="AF14" i="13"/>
  <c r="AG14" i="13"/>
  <c r="AH14" i="13"/>
  <c r="AI14" i="13"/>
  <c r="U14" i="13"/>
  <c r="V14" i="13"/>
  <c r="W14" i="13"/>
  <c r="X14" i="13"/>
  <c r="Y14" i="13"/>
  <c r="Z14" i="13"/>
  <c r="AA14" i="13"/>
  <c r="M14" i="13"/>
  <c r="N14" i="13"/>
  <c r="O14" i="13"/>
  <c r="P14" i="13"/>
  <c r="Q14" i="13"/>
  <c r="R14" i="13"/>
  <c r="S14" i="13"/>
  <c r="AN13" i="13"/>
  <c r="M13" i="13"/>
  <c r="N13" i="13"/>
  <c r="O13" i="13"/>
  <c r="P13" i="13"/>
  <c r="Q13" i="13"/>
  <c r="R13" i="13"/>
  <c r="S13" i="13"/>
  <c r="AN12" i="13"/>
  <c r="U12" i="13"/>
  <c r="V12" i="13"/>
  <c r="W12" i="13"/>
  <c r="X12" i="13"/>
  <c r="Y12" i="13"/>
  <c r="Z12" i="13"/>
  <c r="AA12" i="13"/>
  <c r="M12" i="13"/>
  <c r="N12" i="13"/>
  <c r="O12" i="13"/>
  <c r="P12" i="13"/>
  <c r="Q12" i="13"/>
  <c r="R12" i="13"/>
  <c r="S12" i="13"/>
  <c r="AN11" i="13"/>
  <c r="AC11" i="13"/>
  <c r="AD11" i="13"/>
  <c r="AE11" i="13"/>
  <c r="AF11" i="13"/>
  <c r="AG11" i="13"/>
  <c r="AH11" i="13"/>
  <c r="AI11" i="13"/>
  <c r="U11" i="13"/>
  <c r="V11" i="13"/>
  <c r="W11" i="13"/>
  <c r="X11" i="13"/>
  <c r="Y11" i="13"/>
  <c r="Z11" i="13"/>
  <c r="AA11" i="13"/>
  <c r="M11" i="13"/>
  <c r="N11" i="13"/>
  <c r="O11" i="13"/>
  <c r="P11" i="13"/>
  <c r="Q11" i="13"/>
  <c r="R11" i="13"/>
  <c r="S11" i="13"/>
  <c r="AN10" i="13"/>
  <c r="P596" i="2"/>
  <c r="Q596" i="2"/>
  <c r="R596" i="2"/>
  <c r="P597" i="2"/>
  <c r="Q597" i="2"/>
  <c r="R597" i="2"/>
  <c r="P598" i="2"/>
  <c r="P599" i="2"/>
  <c r="Q599" i="2"/>
  <c r="R599" i="2"/>
  <c r="P600" i="2"/>
  <c r="Q600" i="2"/>
  <c r="R600" i="2"/>
  <c r="P601" i="2"/>
  <c r="Q601" i="2"/>
  <c r="R601" i="2"/>
  <c r="P602" i="2"/>
  <c r="Q602" i="2"/>
  <c r="R602" i="2"/>
  <c r="P603" i="2"/>
  <c r="Q603" i="2"/>
  <c r="R603" i="2"/>
  <c r="P604" i="2"/>
  <c r="Q604" i="2"/>
  <c r="R604" i="2"/>
  <c r="P595" i="2"/>
  <c r="P579" i="2"/>
  <c r="Q579" i="2"/>
  <c r="R579" i="2"/>
  <c r="P580" i="2"/>
  <c r="Q580" i="2"/>
  <c r="R580" i="2"/>
  <c r="P581" i="2"/>
  <c r="Q581" i="2"/>
  <c r="R581" i="2"/>
  <c r="P582" i="2"/>
  <c r="Q582" i="2"/>
  <c r="R582" i="2"/>
  <c r="P583" i="2"/>
  <c r="Q583" i="2"/>
  <c r="R583" i="2"/>
  <c r="P584" i="2"/>
  <c r="Q584" i="2"/>
  <c r="R584" i="2"/>
  <c r="P585" i="2"/>
  <c r="P586" i="2"/>
  <c r="Q586" i="2"/>
  <c r="R586" i="2"/>
  <c r="P587" i="2"/>
  <c r="Q587" i="2"/>
  <c r="R587" i="2"/>
  <c r="P578" i="2"/>
  <c r="Q578" i="2"/>
  <c r="R578" i="2"/>
  <c r="P562" i="2"/>
  <c r="Q562" i="2"/>
  <c r="R562" i="2"/>
  <c r="P563" i="2"/>
  <c r="Q563" i="2"/>
  <c r="R563" i="2"/>
  <c r="P564" i="2"/>
  <c r="P565" i="2"/>
  <c r="Q565" i="2"/>
  <c r="R565" i="2"/>
  <c r="P566" i="2"/>
  <c r="Q566" i="2"/>
  <c r="R566" i="2"/>
  <c r="P567" i="2"/>
  <c r="Q567" i="2"/>
  <c r="R567" i="2"/>
  <c r="P568" i="2"/>
  <c r="Q568" i="2"/>
  <c r="R568" i="2"/>
  <c r="P569" i="2"/>
  <c r="Q569" i="2"/>
  <c r="R569" i="2"/>
  <c r="P570" i="2"/>
  <c r="Q570" i="2"/>
  <c r="R570" i="2"/>
  <c r="P561" i="2"/>
  <c r="P545" i="2"/>
  <c r="Q545" i="2"/>
  <c r="R545" i="2"/>
  <c r="P546" i="2"/>
  <c r="Q546" i="2"/>
  <c r="R546" i="2"/>
  <c r="P547" i="2"/>
  <c r="Q547" i="2"/>
  <c r="R547" i="2"/>
  <c r="P548" i="2"/>
  <c r="Q548" i="2"/>
  <c r="R548" i="2"/>
  <c r="P549" i="2"/>
  <c r="Q549" i="2"/>
  <c r="R549" i="2"/>
  <c r="P550" i="2"/>
  <c r="Q550" i="2"/>
  <c r="R550" i="2"/>
  <c r="P551" i="2"/>
  <c r="P552" i="2"/>
  <c r="Q552" i="2"/>
  <c r="R552" i="2"/>
  <c r="P553" i="2"/>
  <c r="Q553" i="2"/>
  <c r="R553" i="2"/>
  <c r="P544" i="2"/>
  <c r="Q544" i="2"/>
  <c r="R544" i="2"/>
  <c r="P528" i="2"/>
  <c r="Q528" i="2"/>
  <c r="R528" i="2"/>
  <c r="P529" i="2"/>
  <c r="Q529" i="2"/>
  <c r="R529" i="2"/>
  <c r="P530" i="2"/>
  <c r="P531" i="2"/>
  <c r="Q531" i="2"/>
  <c r="R531" i="2"/>
  <c r="P532" i="2"/>
  <c r="Q532" i="2"/>
  <c r="R532" i="2"/>
  <c r="P533" i="2"/>
  <c r="Q533" i="2"/>
  <c r="R533" i="2"/>
  <c r="P534" i="2"/>
  <c r="Q534" i="2"/>
  <c r="R534" i="2"/>
  <c r="P535" i="2"/>
  <c r="Q535" i="2"/>
  <c r="R535" i="2"/>
  <c r="P536" i="2"/>
  <c r="Q536" i="2"/>
  <c r="R536" i="2"/>
  <c r="P527" i="2"/>
  <c r="P511" i="2"/>
  <c r="Q511" i="2"/>
  <c r="R511" i="2"/>
  <c r="P512" i="2"/>
  <c r="Q512" i="2"/>
  <c r="R512" i="2"/>
  <c r="P513" i="2"/>
  <c r="Q513" i="2"/>
  <c r="R513" i="2"/>
  <c r="P514" i="2"/>
  <c r="Q514" i="2"/>
  <c r="R514" i="2"/>
  <c r="P515" i="2"/>
  <c r="Q515" i="2"/>
  <c r="R515" i="2"/>
  <c r="P516" i="2"/>
  <c r="Q516" i="2"/>
  <c r="R516" i="2"/>
  <c r="P517" i="2"/>
  <c r="P518" i="2"/>
  <c r="Q518" i="2"/>
  <c r="R518" i="2"/>
  <c r="P519" i="2"/>
  <c r="Q519" i="2"/>
  <c r="R519" i="2"/>
  <c r="P510" i="2"/>
  <c r="Q510" i="2"/>
  <c r="R510" i="2"/>
  <c r="P494" i="2"/>
  <c r="Q494" i="2"/>
  <c r="R494" i="2"/>
  <c r="P495" i="2"/>
  <c r="Q495" i="2"/>
  <c r="R495" i="2"/>
  <c r="P496" i="2"/>
  <c r="P497" i="2"/>
  <c r="Q497" i="2"/>
  <c r="R497" i="2"/>
  <c r="P498" i="2"/>
  <c r="Q498" i="2"/>
  <c r="R498" i="2"/>
  <c r="P499" i="2"/>
  <c r="Q499" i="2"/>
  <c r="R499" i="2"/>
  <c r="P500" i="2"/>
  <c r="Q500" i="2"/>
  <c r="R500" i="2"/>
  <c r="P501" i="2"/>
  <c r="Q501" i="2"/>
  <c r="R501" i="2"/>
  <c r="P502" i="2"/>
  <c r="Q502" i="2"/>
  <c r="R502" i="2"/>
  <c r="P493" i="2"/>
  <c r="P477" i="2"/>
  <c r="Q477" i="2"/>
  <c r="R477" i="2"/>
  <c r="P478" i="2"/>
  <c r="Q478" i="2"/>
  <c r="R478" i="2"/>
  <c r="P479" i="2"/>
  <c r="Q479" i="2"/>
  <c r="R479" i="2"/>
  <c r="P480" i="2"/>
  <c r="Q480" i="2"/>
  <c r="R480" i="2"/>
  <c r="P481" i="2"/>
  <c r="Q481" i="2"/>
  <c r="R481" i="2"/>
  <c r="P482" i="2"/>
  <c r="Q482" i="2"/>
  <c r="R482" i="2"/>
  <c r="P483" i="2"/>
  <c r="P484" i="2"/>
  <c r="Q484" i="2"/>
  <c r="R484" i="2"/>
  <c r="P485" i="2"/>
  <c r="Q485" i="2"/>
  <c r="R485" i="2"/>
  <c r="P476" i="2"/>
  <c r="Q476" i="2"/>
  <c r="R476" i="2"/>
  <c r="P460" i="2"/>
  <c r="Q460" i="2"/>
  <c r="R460" i="2"/>
  <c r="P461" i="2"/>
  <c r="Q461" i="2"/>
  <c r="R461" i="2"/>
  <c r="P462" i="2"/>
  <c r="P463" i="2"/>
  <c r="Q463" i="2"/>
  <c r="R463" i="2"/>
  <c r="P464" i="2"/>
  <c r="Q464" i="2"/>
  <c r="R464" i="2"/>
  <c r="P465" i="2"/>
  <c r="P466" i="2"/>
  <c r="Q466" i="2"/>
  <c r="R466" i="2"/>
  <c r="P467" i="2"/>
  <c r="Q467" i="2"/>
  <c r="R467" i="2"/>
  <c r="P468" i="2"/>
  <c r="Q468" i="2"/>
  <c r="R468" i="2"/>
  <c r="P459" i="2"/>
  <c r="P443" i="2"/>
  <c r="Q443" i="2"/>
  <c r="R443" i="2"/>
  <c r="P444" i="2"/>
  <c r="Q444" i="2"/>
  <c r="R444" i="2"/>
  <c r="P445" i="2"/>
  <c r="Q445" i="2"/>
  <c r="R445" i="2"/>
  <c r="P446" i="2"/>
  <c r="Q446" i="2"/>
  <c r="R446" i="2"/>
  <c r="P447" i="2"/>
  <c r="Q447" i="2"/>
  <c r="R447" i="2"/>
  <c r="P448" i="2"/>
  <c r="Q448" i="2"/>
  <c r="R448" i="2"/>
  <c r="P449" i="2"/>
  <c r="P450" i="2"/>
  <c r="Q450" i="2"/>
  <c r="R450" i="2"/>
  <c r="P451" i="2"/>
  <c r="Q451" i="2"/>
  <c r="R451" i="2"/>
  <c r="P442" i="2"/>
  <c r="Q442" i="2"/>
  <c r="R442" i="2"/>
  <c r="P426" i="2"/>
  <c r="Q426" i="2"/>
  <c r="R426" i="2"/>
  <c r="P427" i="2"/>
  <c r="Q427" i="2"/>
  <c r="R427" i="2"/>
  <c r="P428" i="2"/>
  <c r="P429" i="2"/>
  <c r="Q429" i="2"/>
  <c r="R429" i="2"/>
  <c r="P430" i="2"/>
  <c r="Q430" i="2"/>
  <c r="R430" i="2"/>
  <c r="P431" i="2"/>
  <c r="Q431" i="2"/>
  <c r="R431" i="2"/>
  <c r="P432" i="2"/>
  <c r="P433" i="2"/>
  <c r="Q433" i="2"/>
  <c r="R433" i="2"/>
  <c r="P434" i="2"/>
  <c r="Q434" i="2"/>
  <c r="R434" i="2"/>
  <c r="P425" i="2"/>
  <c r="P409" i="2"/>
  <c r="Q409" i="2"/>
  <c r="R409" i="2"/>
  <c r="P410" i="2"/>
  <c r="Q410" i="2"/>
  <c r="R410" i="2"/>
  <c r="P411" i="2"/>
  <c r="Q411" i="2"/>
  <c r="R411" i="2"/>
  <c r="P412" i="2"/>
  <c r="Q412" i="2"/>
  <c r="R412" i="2"/>
  <c r="P413" i="2"/>
  <c r="Q413" i="2"/>
  <c r="R413" i="2"/>
  <c r="P414" i="2"/>
  <c r="Q414" i="2"/>
  <c r="R414" i="2"/>
  <c r="P415" i="2"/>
  <c r="P416" i="2"/>
  <c r="Q416" i="2"/>
  <c r="R416" i="2"/>
  <c r="P417" i="2"/>
  <c r="Q417" i="2"/>
  <c r="R417" i="2"/>
  <c r="P408" i="2"/>
  <c r="Q408" i="2"/>
  <c r="R408" i="2"/>
  <c r="P392" i="2"/>
  <c r="Q392" i="2"/>
  <c r="R392" i="2"/>
  <c r="P393" i="2"/>
  <c r="Q393" i="2"/>
  <c r="R393" i="2"/>
  <c r="P394" i="2"/>
  <c r="P395" i="2"/>
  <c r="Q395" i="2"/>
  <c r="R395" i="2"/>
  <c r="P396" i="2"/>
  <c r="Q396" i="2"/>
  <c r="R396" i="2"/>
  <c r="P397" i="2"/>
  <c r="Q397" i="2"/>
  <c r="R397" i="2"/>
  <c r="P398" i="2"/>
  <c r="Q398" i="2"/>
  <c r="R398" i="2"/>
  <c r="P399" i="2"/>
  <c r="Q399" i="2"/>
  <c r="R399" i="2"/>
  <c r="P400" i="2"/>
  <c r="Q400" i="2"/>
  <c r="R400" i="2"/>
  <c r="P391" i="2"/>
  <c r="P375" i="2"/>
  <c r="Q375" i="2"/>
  <c r="R375" i="2"/>
  <c r="P376" i="2"/>
  <c r="Q376" i="2"/>
  <c r="R376" i="2"/>
  <c r="P377" i="2"/>
  <c r="Q377" i="2"/>
  <c r="R377" i="2"/>
  <c r="P378" i="2"/>
  <c r="Q378" i="2"/>
  <c r="R378" i="2"/>
  <c r="P379" i="2"/>
  <c r="Q379" i="2"/>
  <c r="R379" i="2"/>
  <c r="P380" i="2"/>
  <c r="Q380" i="2"/>
  <c r="R380" i="2"/>
  <c r="P381" i="2"/>
  <c r="P382" i="2"/>
  <c r="Q382" i="2"/>
  <c r="R382" i="2"/>
  <c r="P383" i="2"/>
  <c r="Q383" i="2"/>
  <c r="R383" i="2"/>
  <c r="P374" i="2"/>
  <c r="Q374" i="2"/>
  <c r="R374" i="2"/>
  <c r="P358" i="2"/>
  <c r="Q358" i="2"/>
  <c r="R358" i="2"/>
  <c r="P359" i="2"/>
  <c r="Q359" i="2"/>
  <c r="R359" i="2"/>
  <c r="P360" i="2"/>
  <c r="P361" i="2"/>
  <c r="Q361" i="2"/>
  <c r="R361" i="2"/>
  <c r="P362" i="2"/>
  <c r="Q362" i="2"/>
  <c r="R362" i="2"/>
  <c r="P363" i="2"/>
  <c r="Q363" i="2"/>
  <c r="R363" i="2"/>
  <c r="P364" i="2"/>
  <c r="Q364" i="2"/>
  <c r="R364" i="2"/>
  <c r="P365" i="2"/>
  <c r="Q365" i="2"/>
  <c r="R365" i="2"/>
  <c r="P366" i="2"/>
  <c r="Q366" i="2"/>
  <c r="R366" i="2"/>
  <c r="P357" i="2"/>
  <c r="P341" i="2"/>
  <c r="Q341" i="2"/>
  <c r="R341" i="2"/>
  <c r="P342" i="2"/>
  <c r="Q342" i="2"/>
  <c r="R342" i="2"/>
  <c r="P343" i="2"/>
  <c r="Q343" i="2"/>
  <c r="R343" i="2"/>
  <c r="P344" i="2"/>
  <c r="Q344" i="2"/>
  <c r="R344" i="2"/>
  <c r="P345" i="2"/>
  <c r="Q345" i="2"/>
  <c r="R345" i="2"/>
  <c r="P346" i="2"/>
  <c r="Q346" i="2"/>
  <c r="R346" i="2"/>
  <c r="P347" i="2"/>
  <c r="P348" i="2"/>
  <c r="Q348" i="2"/>
  <c r="R348" i="2"/>
  <c r="P349" i="2"/>
  <c r="Q349" i="2"/>
  <c r="R349" i="2"/>
  <c r="P340" i="2"/>
  <c r="Q340" i="2"/>
  <c r="R340" i="2"/>
  <c r="P324" i="2"/>
  <c r="Q324" i="2"/>
  <c r="R324" i="2"/>
  <c r="P325" i="2"/>
  <c r="Q325" i="2"/>
  <c r="R325" i="2"/>
  <c r="P326" i="2"/>
  <c r="P327" i="2"/>
  <c r="Q327" i="2"/>
  <c r="R327" i="2"/>
  <c r="P328" i="2"/>
  <c r="Q328" i="2"/>
  <c r="R328" i="2"/>
  <c r="P329" i="2"/>
  <c r="Q329" i="2"/>
  <c r="R329" i="2"/>
  <c r="P330" i="2"/>
  <c r="Q330" i="2"/>
  <c r="R330" i="2"/>
  <c r="P331" i="2"/>
  <c r="Q331" i="2"/>
  <c r="R331" i="2"/>
  <c r="P332" i="2"/>
  <c r="Q332" i="2"/>
  <c r="R332" i="2"/>
  <c r="P323" i="2"/>
  <c r="P307" i="2"/>
  <c r="Q307" i="2"/>
  <c r="R307" i="2"/>
  <c r="P308" i="2"/>
  <c r="Q308" i="2"/>
  <c r="R308" i="2"/>
  <c r="P309" i="2"/>
  <c r="Q309" i="2"/>
  <c r="R309" i="2"/>
  <c r="P310" i="2"/>
  <c r="Q310" i="2"/>
  <c r="R310" i="2"/>
  <c r="P311" i="2"/>
  <c r="Q311" i="2"/>
  <c r="R311" i="2"/>
  <c r="P312" i="2"/>
  <c r="Q312" i="2"/>
  <c r="R312" i="2"/>
  <c r="P313" i="2"/>
  <c r="Q313" i="2"/>
  <c r="R313" i="2"/>
  <c r="P314" i="2"/>
  <c r="Q314" i="2"/>
  <c r="R314" i="2"/>
  <c r="P315" i="2"/>
  <c r="Q315" i="2"/>
  <c r="R315" i="2"/>
  <c r="P306" i="2"/>
  <c r="P290" i="2"/>
  <c r="Q290" i="2"/>
  <c r="R290" i="2"/>
  <c r="P291" i="2"/>
  <c r="Q291" i="2"/>
  <c r="R291" i="2"/>
  <c r="P292" i="2"/>
  <c r="Q292" i="2"/>
  <c r="R292" i="2"/>
  <c r="P293" i="2"/>
  <c r="Q293" i="2"/>
  <c r="R293" i="2"/>
  <c r="P294" i="2"/>
  <c r="Q294" i="2"/>
  <c r="R294" i="2"/>
  <c r="P295" i="2"/>
  <c r="Q295" i="2"/>
  <c r="R295" i="2"/>
  <c r="P296" i="2"/>
  <c r="P297" i="2"/>
  <c r="Q297" i="2"/>
  <c r="R297" i="2"/>
  <c r="P298" i="2"/>
  <c r="Q298" i="2"/>
  <c r="R298" i="2"/>
  <c r="P289" i="2"/>
  <c r="Q289" i="2"/>
  <c r="R289" i="2"/>
  <c r="P273" i="2"/>
  <c r="Q273" i="2"/>
  <c r="R273" i="2"/>
  <c r="P274" i="2"/>
  <c r="Q274" i="2"/>
  <c r="R274" i="2"/>
  <c r="P275" i="2"/>
  <c r="P276" i="2"/>
  <c r="Q276" i="2"/>
  <c r="R276" i="2"/>
  <c r="P277" i="2"/>
  <c r="Q277" i="2"/>
  <c r="R277" i="2"/>
  <c r="P278" i="2"/>
  <c r="P279" i="2"/>
  <c r="Q279" i="2"/>
  <c r="R279" i="2"/>
  <c r="P280" i="2"/>
  <c r="Q280" i="2"/>
  <c r="R280" i="2"/>
  <c r="P281" i="2"/>
  <c r="Q281" i="2"/>
  <c r="R281" i="2"/>
  <c r="P272" i="2"/>
  <c r="P257" i="2"/>
  <c r="Q257" i="2"/>
  <c r="R257" i="2"/>
  <c r="P258" i="2"/>
  <c r="Q258" i="2"/>
  <c r="R258" i="2"/>
  <c r="P259" i="2"/>
  <c r="Q259" i="2"/>
  <c r="R259" i="2"/>
  <c r="P260" i="2"/>
  <c r="Q260" i="2"/>
  <c r="R260" i="2"/>
  <c r="P261" i="2"/>
  <c r="Q261" i="2"/>
  <c r="R261" i="2"/>
  <c r="P262" i="2"/>
  <c r="Q262" i="2"/>
  <c r="R262" i="2"/>
  <c r="P263" i="2"/>
  <c r="P264" i="2"/>
  <c r="Q264" i="2"/>
  <c r="R264" i="2"/>
  <c r="P265" i="2"/>
  <c r="Q265" i="2"/>
  <c r="R265" i="2"/>
  <c r="P256" i="2"/>
  <c r="Q256" i="2"/>
  <c r="R256" i="2"/>
  <c r="P240" i="2"/>
  <c r="Q240" i="2"/>
  <c r="R240" i="2"/>
  <c r="P241" i="2"/>
  <c r="Q241" i="2"/>
  <c r="R241" i="2"/>
  <c r="P242" i="2"/>
  <c r="P243" i="2"/>
  <c r="Q243" i="2"/>
  <c r="R243" i="2"/>
  <c r="P244" i="2"/>
  <c r="Q244" i="2"/>
  <c r="R244" i="2"/>
  <c r="P245" i="2"/>
  <c r="Q245" i="2"/>
  <c r="R245" i="2"/>
  <c r="P246" i="2"/>
  <c r="Q246" i="2"/>
  <c r="R246" i="2"/>
  <c r="P247" i="2"/>
  <c r="Q247" i="2"/>
  <c r="R247" i="2"/>
  <c r="P248" i="2"/>
  <c r="Q248" i="2"/>
  <c r="R248" i="2"/>
  <c r="P239" i="2"/>
  <c r="Q239" i="2"/>
  <c r="R239" i="2"/>
  <c r="P223" i="2"/>
  <c r="Q223" i="2"/>
  <c r="R223" i="2"/>
  <c r="P224" i="2"/>
  <c r="Q224" i="2"/>
  <c r="R224" i="2"/>
  <c r="P225" i="2"/>
  <c r="Q225" i="2"/>
  <c r="R225" i="2"/>
  <c r="P226" i="2"/>
  <c r="Q226" i="2"/>
  <c r="R226" i="2"/>
  <c r="P227" i="2"/>
  <c r="Q227" i="2"/>
  <c r="R227" i="2"/>
  <c r="P228" i="2"/>
  <c r="Q228" i="2"/>
  <c r="R228" i="2"/>
  <c r="P229" i="2"/>
  <c r="P230" i="2"/>
  <c r="Q230" i="2"/>
  <c r="R230" i="2"/>
  <c r="P231" i="2"/>
  <c r="Q231" i="2"/>
  <c r="R231" i="2"/>
  <c r="P222" i="2"/>
  <c r="Q222" i="2"/>
  <c r="R222" i="2"/>
  <c r="P206" i="2"/>
  <c r="Q206" i="2"/>
  <c r="R206" i="2"/>
  <c r="P207" i="2"/>
  <c r="Q207" i="2"/>
  <c r="R207" i="2"/>
  <c r="P208" i="2"/>
  <c r="Q208" i="2"/>
  <c r="R208" i="2"/>
  <c r="P209" i="2"/>
  <c r="Q209" i="2"/>
  <c r="R209" i="2"/>
  <c r="P210" i="2"/>
  <c r="Q210" i="2"/>
  <c r="R210" i="2"/>
  <c r="P211" i="2"/>
  <c r="Q211" i="2"/>
  <c r="R211" i="2"/>
  <c r="P212" i="2"/>
  <c r="P213" i="2"/>
  <c r="Q213" i="2"/>
  <c r="R213" i="2"/>
  <c r="P214" i="2"/>
  <c r="Q214" i="2"/>
  <c r="R214" i="2"/>
  <c r="P205" i="2"/>
  <c r="Q205" i="2"/>
  <c r="R205" i="2"/>
  <c r="P189" i="2"/>
  <c r="Q189" i="2"/>
  <c r="R189" i="2"/>
  <c r="P190" i="2"/>
  <c r="Q190" i="2"/>
  <c r="R190" i="2"/>
  <c r="P191" i="2"/>
  <c r="Q191" i="2"/>
  <c r="R191" i="2"/>
  <c r="P192" i="2"/>
  <c r="Q192" i="2"/>
  <c r="R192" i="2"/>
  <c r="P193" i="2"/>
  <c r="Q193" i="2"/>
  <c r="R193" i="2"/>
  <c r="P194" i="2"/>
  <c r="Q194" i="2"/>
  <c r="R194" i="2"/>
  <c r="P195" i="2"/>
  <c r="P196" i="2"/>
  <c r="Q196" i="2"/>
  <c r="R196" i="2"/>
  <c r="P197" i="2"/>
  <c r="Q197" i="2"/>
  <c r="R197" i="2"/>
  <c r="P188" i="2"/>
  <c r="P172" i="2"/>
  <c r="Q172" i="2"/>
  <c r="R172" i="2"/>
  <c r="P173" i="2"/>
  <c r="Q173" i="2"/>
  <c r="R173" i="2"/>
  <c r="P174" i="2"/>
  <c r="Q174" i="2"/>
  <c r="R174" i="2"/>
  <c r="P175" i="2"/>
  <c r="Q175" i="2"/>
  <c r="R175" i="2"/>
  <c r="P176" i="2"/>
  <c r="Q176" i="2"/>
  <c r="R176" i="2"/>
  <c r="P177" i="2"/>
  <c r="Q177" i="2"/>
  <c r="R177" i="2"/>
  <c r="P178" i="2"/>
  <c r="P179" i="2"/>
  <c r="Q179" i="2"/>
  <c r="R179" i="2"/>
  <c r="P180" i="2"/>
  <c r="Q180" i="2"/>
  <c r="R180" i="2"/>
  <c r="P171" i="2"/>
  <c r="Q171" i="2"/>
  <c r="R171" i="2"/>
  <c r="P155" i="2"/>
  <c r="Q155" i="2"/>
  <c r="R155" i="2"/>
  <c r="P156" i="2"/>
  <c r="Q156" i="2"/>
  <c r="R156" i="2"/>
  <c r="P157" i="2"/>
  <c r="P158" i="2"/>
  <c r="Q158" i="2"/>
  <c r="R158" i="2"/>
  <c r="P159" i="2"/>
  <c r="Q159" i="2"/>
  <c r="R159" i="2"/>
  <c r="P160" i="2"/>
  <c r="Q160" i="2"/>
  <c r="R160" i="2"/>
  <c r="P161" i="2"/>
  <c r="Q161" i="2"/>
  <c r="R161" i="2"/>
  <c r="P162" i="2"/>
  <c r="Q162" i="2"/>
  <c r="R162" i="2"/>
  <c r="P163" i="2"/>
  <c r="Q163" i="2"/>
  <c r="R163" i="2"/>
  <c r="P154" i="2"/>
  <c r="P138" i="2"/>
  <c r="Q138" i="2"/>
  <c r="R138" i="2"/>
  <c r="P139" i="2"/>
  <c r="Q139" i="2"/>
  <c r="R139" i="2"/>
  <c r="P140" i="2"/>
  <c r="Q140" i="2"/>
  <c r="R140" i="2"/>
  <c r="P141" i="2"/>
  <c r="Q141" i="2"/>
  <c r="R141" i="2"/>
  <c r="P142" i="2"/>
  <c r="Q142" i="2"/>
  <c r="R142" i="2"/>
  <c r="P143" i="2"/>
  <c r="Q143" i="2"/>
  <c r="R143" i="2"/>
  <c r="P144" i="2"/>
  <c r="P145" i="2"/>
  <c r="Q145" i="2"/>
  <c r="R145" i="2"/>
  <c r="P146" i="2"/>
  <c r="Q146" i="2"/>
  <c r="R146" i="2"/>
  <c r="P137" i="2"/>
  <c r="Q137" i="2"/>
  <c r="R137" i="2"/>
  <c r="P112" i="2"/>
  <c r="Q112" i="2"/>
  <c r="R112" i="2"/>
  <c r="P113" i="2"/>
  <c r="P114" i="2"/>
  <c r="Q114" i="2"/>
  <c r="P115" i="2"/>
  <c r="Q115" i="2"/>
  <c r="R115" i="2"/>
  <c r="P116" i="2"/>
  <c r="P117" i="2"/>
  <c r="P118" i="2"/>
  <c r="Q118" i="2"/>
  <c r="R118" i="2"/>
  <c r="P119" i="2"/>
  <c r="Q119" i="2"/>
  <c r="R119" i="2"/>
  <c r="P120" i="2"/>
  <c r="P111" i="2"/>
  <c r="Q111" i="2"/>
  <c r="R111" i="2"/>
  <c r="P79" i="2"/>
  <c r="Q79" i="2"/>
  <c r="P80" i="2"/>
  <c r="Q80" i="2"/>
  <c r="P81" i="2"/>
  <c r="P82" i="2"/>
  <c r="Q82" i="2"/>
  <c r="P83" i="2"/>
  <c r="Q83" i="2"/>
  <c r="R83" i="2"/>
  <c r="P84" i="2"/>
  <c r="P85" i="2"/>
  <c r="Q85" i="2"/>
  <c r="P86" i="2"/>
  <c r="Q86" i="2"/>
  <c r="P87" i="2"/>
  <c r="Q87" i="2"/>
  <c r="R87" i="2"/>
  <c r="P78" i="2"/>
  <c r="Q78" i="2"/>
  <c r="R58" i="2"/>
  <c r="R59" i="2"/>
  <c r="R61" i="2"/>
  <c r="R62" i="2"/>
  <c r="R63" i="2"/>
  <c r="R64" i="2"/>
  <c r="R65" i="2"/>
  <c r="R66" i="2"/>
  <c r="R41" i="2"/>
  <c r="R42" i="2"/>
  <c r="R43" i="2"/>
  <c r="R44" i="2"/>
  <c r="R45" i="2"/>
  <c r="R46" i="2"/>
  <c r="R48" i="2"/>
  <c r="R49" i="2"/>
  <c r="R40" i="2"/>
  <c r="R24" i="2"/>
  <c r="R25" i="2"/>
  <c r="R26" i="2"/>
  <c r="R27" i="2"/>
  <c r="R29" i="2"/>
  <c r="R30" i="2"/>
  <c r="Q188" i="2"/>
  <c r="R188" i="2"/>
  <c r="Q84" i="2"/>
  <c r="R84" i="2"/>
  <c r="Q81" i="2"/>
  <c r="Q178" i="2"/>
  <c r="R178" i="2"/>
  <c r="R181" i="2"/>
  <c r="Q195" i="2"/>
  <c r="R195" i="2"/>
  <c r="Q212" i="2"/>
  <c r="R212" i="2"/>
  <c r="R215" i="2"/>
  <c r="Q381" i="2"/>
  <c r="R381" i="2"/>
  <c r="R384" i="2"/>
  <c r="Q394" i="2"/>
  <c r="R394" i="2"/>
  <c r="Q425" i="2"/>
  <c r="R425" i="2"/>
  <c r="Q428" i="2"/>
  <c r="R428" i="2"/>
  <c r="Q459" i="2"/>
  <c r="R459" i="2"/>
  <c r="Q465" i="2"/>
  <c r="R465" i="2"/>
  <c r="Q462" i="2"/>
  <c r="R462" i="2"/>
  <c r="Q585" i="2"/>
  <c r="R585" i="2"/>
  <c r="R588" i="2"/>
  <c r="Q598" i="2"/>
  <c r="R598" i="2"/>
  <c r="R28" i="2"/>
  <c r="Q120" i="2"/>
  <c r="R120" i="2"/>
  <c r="Q117" i="2"/>
  <c r="Q517" i="2"/>
  <c r="R517" i="2"/>
  <c r="R520" i="2"/>
  <c r="Q595" i="2"/>
  <c r="R595" i="2"/>
  <c r="Q564" i="2"/>
  <c r="R564" i="2"/>
  <c r="Q561" i="2"/>
  <c r="R561" i="2"/>
  <c r="Q551" i="2"/>
  <c r="R551" i="2"/>
  <c r="R554" i="2"/>
  <c r="Q530" i="2"/>
  <c r="R530" i="2"/>
  <c r="Q527" i="2"/>
  <c r="R527" i="2"/>
  <c r="Q496" i="2"/>
  <c r="R496" i="2"/>
  <c r="Q493" i="2"/>
  <c r="R493" i="2"/>
  <c r="Q483" i="2"/>
  <c r="R483" i="2"/>
  <c r="R486" i="2"/>
  <c r="Q449" i="2"/>
  <c r="R449" i="2"/>
  <c r="R452" i="2"/>
  <c r="Q432" i="2"/>
  <c r="R432" i="2"/>
  <c r="Q415" i="2"/>
  <c r="R415" i="2"/>
  <c r="R418" i="2"/>
  <c r="Q391" i="2"/>
  <c r="R391" i="2"/>
  <c r="Q360" i="2"/>
  <c r="R360" i="2"/>
  <c r="Q357" i="2"/>
  <c r="R357" i="2"/>
  <c r="Q347" i="2"/>
  <c r="R347" i="2"/>
  <c r="R350" i="2"/>
  <c r="Q326" i="2"/>
  <c r="R326" i="2"/>
  <c r="Q323" i="2"/>
  <c r="R323" i="2"/>
  <c r="Q306" i="2"/>
  <c r="R306" i="2"/>
  <c r="R316" i="2"/>
  <c r="Q296" i="2"/>
  <c r="R296" i="2"/>
  <c r="R299" i="2"/>
  <c r="Q278" i="2"/>
  <c r="R278" i="2"/>
  <c r="Q275" i="2"/>
  <c r="R275" i="2"/>
  <c r="Q272" i="2"/>
  <c r="R272" i="2"/>
  <c r="Q263" i="2"/>
  <c r="R263" i="2"/>
  <c r="R266" i="2"/>
  <c r="Q242" i="2"/>
  <c r="R242" i="2"/>
  <c r="R249" i="2"/>
  <c r="Q229" i="2"/>
  <c r="R229" i="2"/>
  <c r="R232" i="2"/>
  <c r="Q157" i="2"/>
  <c r="R157" i="2"/>
  <c r="Q154" i="2"/>
  <c r="R154" i="2"/>
  <c r="Q144" i="2"/>
  <c r="R144" i="2"/>
  <c r="R147" i="2"/>
  <c r="Q116" i="2"/>
  <c r="Q113" i="2"/>
  <c r="R113" i="2"/>
  <c r="R60" i="2"/>
  <c r="R47" i="2"/>
  <c r="R23" i="2"/>
  <c r="R198" i="2"/>
  <c r="R605" i="2"/>
  <c r="R469" i="2"/>
  <c r="R435" i="2"/>
  <c r="R401" i="2"/>
  <c r="R571" i="2"/>
  <c r="R537" i="2"/>
  <c r="R503" i="2"/>
  <c r="R367" i="2"/>
  <c r="R333" i="2"/>
  <c r="R282" i="2"/>
  <c r="R164" i="2"/>
  <c r="R67" i="2"/>
  <c r="R50" i="2"/>
  <c r="R31" i="2"/>
</calcChain>
</file>

<file path=xl/comments1.xml><?xml version="1.0" encoding="utf-8"?>
<comments xmlns="http://schemas.openxmlformats.org/spreadsheetml/2006/main">
  <authors>
    <author>Edgaras Abušovas</author>
    <author>...</author>
  </authors>
  <commentList>
    <comment ref="A5" authorId="0" shapeId="0">
      <text>
        <r>
          <rPr>
            <b/>
            <sz val="9"/>
            <color indexed="81"/>
            <rFont val="Tahoma"/>
            <family val="2"/>
            <charset val="186"/>
          </rPr>
          <t>Pareiškėjo pavadinimas pasirenkamas iš sąrašo</t>
        </r>
      </text>
    </comment>
    <comment ref="C13" authorId="1" shapeId="0">
      <text>
        <r>
          <rPr>
            <sz val="9"/>
            <color indexed="81"/>
            <rFont val="Tahoma"/>
            <charset val="1"/>
          </rPr>
          <t xml:space="preserve">
Įrašyti patiems</t>
        </r>
      </text>
    </comment>
    <comment ref="D13" authorId="1" shapeId="0">
      <text>
        <r>
          <rPr>
            <b/>
            <sz val="9"/>
            <color indexed="81"/>
            <rFont val="Tahoma"/>
            <family val="2"/>
            <charset val="186"/>
          </rPr>
          <t xml:space="preserve">Pasirinkti iš sąrašo langelyje
</t>
        </r>
      </text>
    </comment>
    <comment ref="E13" authorId="1" shapeId="0">
      <text>
        <r>
          <rPr>
            <b/>
            <sz val="9"/>
            <color indexed="81"/>
            <rFont val="Tahoma"/>
            <charset val="1"/>
          </rPr>
          <t>Įrašyti patiems</t>
        </r>
      </text>
    </comment>
    <comment ref="F14" authorId="1" shapeId="0">
      <text>
        <r>
          <rPr>
            <b/>
            <sz val="9"/>
            <color indexed="81"/>
            <rFont val="Tahoma"/>
            <charset val="1"/>
          </rPr>
          <t xml:space="preserve">Pasirinkti iš sąrašo langelyje
</t>
        </r>
        <r>
          <rPr>
            <sz val="9"/>
            <color indexed="81"/>
            <rFont val="Tahoma"/>
            <charset val="1"/>
          </rPr>
          <t xml:space="preserve">
</t>
        </r>
      </text>
    </comment>
    <comment ref="G14" authorId="1" shapeId="0">
      <text>
        <r>
          <rPr>
            <b/>
            <sz val="9"/>
            <color indexed="81"/>
            <rFont val="Tahoma"/>
            <charset val="1"/>
          </rPr>
          <t xml:space="preserve">Pasirinkti iš sąrašo langelyje
</t>
        </r>
        <r>
          <rPr>
            <sz val="9"/>
            <color indexed="81"/>
            <rFont val="Tahoma"/>
            <charset val="1"/>
          </rPr>
          <t xml:space="preserve">
</t>
        </r>
      </text>
    </comment>
    <comment ref="H14" authorId="1" shapeId="0">
      <text>
        <r>
          <rPr>
            <b/>
            <sz val="9"/>
            <color indexed="81"/>
            <rFont val="Tahoma"/>
            <charset val="1"/>
          </rPr>
          <t xml:space="preserve">Pasirinkti iš sąrašo langelyje
</t>
        </r>
        <r>
          <rPr>
            <sz val="9"/>
            <color indexed="81"/>
            <rFont val="Tahoma"/>
            <charset val="1"/>
          </rPr>
          <t xml:space="preserve">
</t>
        </r>
      </text>
    </comment>
    <comment ref="J14" authorId="1" shapeId="0">
      <text>
        <r>
          <rPr>
            <b/>
            <sz val="9"/>
            <color indexed="81"/>
            <rFont val="Tahoma"/>
            <charset val="1"/>
          </rPr>
          <t>Įrašyti patiems</t>
        </r>
        <r>
          <rPr>
            <sz val="9"/>
            <color indexed="81"/>
            <rFont val="Tahoma"/>
            <charset val="1"/>
          </rPr>
          <t xml:space="preserve">
</t>
        </r>
      </text>
    </comment>
    <comment ref="L14" authorId="1" shapeId="0">
      <text>
        <r>
          <rPr>
            <b/>
            <sz val="9"/>
            <color indexed="81"/>
            <rFont val="Tahoma"/>
            <charset val="1"/>
          </rPr>
          <t>Įrašyti patiems</t>
        </r>
      </text>
    </comment>
    <comment ref="M14" authorId="1" shapeId="0">
      <text>
        <r>
          <rPr>
            <b/>
            <sz val="9"/>
            <color indexed="81"/>
            <rFont val="Tahoma"/>
            <charset val="1"/>
          </rPr>
          <t xml:space="preserve">Pasirinkti iš sąrašo langelyje
</t>
        </r>
        <r>
          <rPr>
            <sz val="9"/>
            <color indexed="81"/>
            <rFont val="Tahoma"/>
            <charset val="1"/>
          </rPr>
          <t xml:space="preserve">
</t>
        </r>
      </text>
    </comment>
  </commentList>
</comments>
</file>

<file path=xl/sharedStrings.xml><?xml version="1.0" encoding="utf-8"?>
<sst xmlns="http://schemas.openxmlformats.org/spreadsheetml/2006/main" count="957" uniqueCount="304">
  <si>
    <t>2021    m.02                                     d.10</t>
  </si>
  <si>
    <t>Pareiškėjas:</t>
  </si>
  <si>
    <t xml:space="preserve">           (Pareiškėjo pavadinimas)</t>
  </si>
  <si>
    <t>Lietuvos tautinių imtynių federacija</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</si>
  <si>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</si>
  <si>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</si>
  <si>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</si>
  <si>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</si>
  <si>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</si>
  <si>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</si>
  <si>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</si>
  <si>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</si>
  <si>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</si>
  <si>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</si>
  <si>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</si>
  <si>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</si>
  <si>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</si>
  <si>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</si>
  <si>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</si>
  <si>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</si>
  <si>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</si>
  <si>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</si>
  <si>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</si>
  <si>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</si>
  <si>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</si>
  <si>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2019  m. Jaunimo Pasaulio Graplingo čempionatas</t>
  </si>
  <si>
    <t xml:space="preserve">(sporto renginio pavadinimas) </t>
  </si>
  <si>
    <t>Nuoroda į protokolą: https://unitedworldwrestling.org/events</t>
  </si>
  <si>
    <t>Deivid Matusevič</t>
  </si>
  <si>
    <t xml:space="preserve">Graplingas </t>
  </si>
  <si>
    <t>neolimpinė</t>
  </si>
  <si>
    <t>JnPČ</t>
  </si>
  <si>
    <t>Ne</t>
  </si>
  <si>
    <t>Taip</t>
  </si>
  <si>
    <t>Graplingas Gi</t>
  </si>
  <si>
    <t>Iš viso:</t>
  </si>
  <si>
    <t>PRIDEDAMA. ____________________________________________________________________________________________________</t>
  </si>
  <si>
    <t>                                     (pridedamos pasiekimus tarptautinėse sporto varžybose patvirtinančių protokolų kopijos (arba pateikiama nuoroda į interneto svetainę, kurioje su šiais protokolais galima būtų susipažinti)</t>
  </si>
  <si>
    <t>2019   m. Europos Graplingo Čempionatas</t>
  </si>
  <si>
    <t>Denis Sokol</t>
  </si>
  <si>
    <t>Graplingas NoGi</t>
  </si>
  <si>
    <t>EČ</t>
  </si>
  <si>
    <t>Rokas Naruševičius</t>
  </si>
  <si>
    <t>2019 m. Kazakh Kuresi (imtynės už diržų) pasaulio čempionatas</t>
  </si>
  <si>
    <t>(sporto renginio pavadinimas) </t>
  </si>
  <si>
    <t>Renalda Gedutytė</t>
  </si>
  <si>
    <t>Kazakh Kuresi</t>
  </si>
  <si>
    <t>PČ</t>
  </si>
  <si>
    <t>2018     m. Alyš imtynės už diržų (klasikinis stilius,Alyš imtynės už diržų (laisvosios ), Kazakh kuresi imtynės už diržų, Pankrationas Athlima, Pankrationas, Graplingas</t>
  </si>
  <si>
    <t>BRAZIONIS GAJUS</t>
  </si>
  <si>
    <t>Alyš 80</t>
  </si>
  <si>
    <t>NEDZINSKAS DONATAS</t>
  </si>
  <si>
    <t>Alyš 90</t>
  </si>
  <si>
    <t>MARČIULIONYT Ė GINTAUTĖ</t>
  </si>
  <si>
    <t>Alyš 55</t>
  </si>
  <si>
    <t>GEDUTYTĖ RENALDA</t>
  </si>
  <si>
    <t>Alyš +70</t>
  </si>
  <si>
    <t>LESIONIENĖ ODETA</t>
  </si>
  <si>
    <t>Alyš 65</t>
  </si>
  <si>
    <t>LUKOŠEVIČIUS MYKOLAS</t>
  </si>
  <si>
    <t>Alyš 70</t>
  </si>
  <si>
    <t>Kazakh kures 80</t>
  </si>
  <si>
    <t>Kazakh kures 70</t>
  </si>
  <si>
    <t>LABALAUKIS MARIUS</t>
  </si>
  <si>
    <t>Kazakh kures +100</t>
  </si>
  <si>
    <t>KUKTAITĖ DŽESTINA</t>
  </si>
  <si>
    <t>Kazakh kures 60</t>
  </si>
  <si>
    <t xml:space="preserve">Kazakh kures absoliuti </t>
  </si>
  <si>
    <t>BUBELIS EDVINAS</t>
  </si>
  <si>
    <t>Pankrationas Athlima 71</t>
  </si>
  <si>
    <t>JEČ</t>
  </si>
  <si>
    <t>KLINAVIČIUS DAINIUS</t>
  </si>
  <si>
    <t>Pankrationas Athlima 84</t>
  </si>
  <si>
    <t>NEVEDOMSKIS DANIELIUS</t>
  </si>
  <si>
    <t>Pankrationas 60</t>
  </si>
  <si>
    <t>Pankrationas 71</t>
  </si>
  <si>
    <t>Pankrationas 84</t>
  </si>
  <si>
    <t>Pankrationas Athlima 61</t>
  </si>
  <si>
    <t>Sokol Denis</t>
  </si>
  <si>
    <t>Graplingas +100</t>
  </si>
  <si>
    <t>Graplingas 77</t>
  </si>
  <si>
    <t>Renalda Gedulytė</t>
  </si>
  <si>
    <t xml:space="preserve"> 2017m. Europos imtynių už diržų Alyš čempionatas, Europos imtynių už diržų Kazakh kuresi čempionatas, Europos imtynių už diržų Turkmen Goresh čempionatas, Europos Pahlvani čempionatas, Europos graplingo čempionatas,  Europos  pankrationo čempionatas, Pasaulio pankrationo čempionatas, pasaulio graplingo čempionatas, pasaulio imtynių už diržų Kazakh kufesi čempionatas__________________________________</t>
  </si>
  <si>
    <t>MATUKAS RADVILAS</t>
  </si>
  <si>
    <t>Kazakh kuresi, 90 kg</t>
  </si>
  <si>
    <t>SOKOLAS DENISAS</t>
  </si>
  <si>
    <t>Kazakh kuresi +90 kg</t>
  </si>
  <si>
    <t>Kazakh kuresi, absoliuti</t>
  </si>
  <si>
    <t>DONATAS NEDZINSKAS</t>
  </si>
  <si>
    <t>Alysh, 90 kg</t>
  </si>
  <si>
    <t>MECAJUS IGNAS</t>
  </si>
  <si>
    <t>Alysh, +90 kg</t>
  </si>
  <si>
    <t>JURCENKO INESA</t>
  </si>
  <si>
    <t>Alysh, 70 kg</t>
  </si>
  <si>
    <t>DENISAS SOKOLAS</t>
  </si>
  <si>
    <t>Kazakh kuresi, +90 kg</t>
  </si>
  <si>
    <t>GERASIMOVAS NIKITA</t>
  </si>
  <si>
    <t>Pahlavani, 80 kg</t>
  </si>
  <si>
    <t>BOGDEVIC EDVIN</t>
  </si>
  <si>
    <t>Pahlavani,  90 kg</t>
  </si>
  <si>
    <t>Pahlavani +100 kg</t>
  </si>
  <si>
    <t>IGNAS MECAJUS</t>
  </si>
  <si>
    <t>Turkmen goresh,   +90 kg</t>
  </si>
  <si>
    <t>Pankration, Cadet,  70kg</t>
  </si>
  <si>
    <t>GOLUBOVSKIS ERIKAS</t>
  </si>
  <si>
    <t>Pankration ATHLIMA, Cadet, 75+</t>
  </si>
  <si>
    <t xml:space="preserve">FEDOROVICH OSVALD </t>
  </si>
  <si>
    <t>Pankration, jaunių, 66kg</t>
  </si>
  <si>
    <t>JnEČ</t>
  </si>
  <si>
    <t xml:space="preserve">JANGELO VITOLD </t>
  </si>
  <si>
    <t>Pankraiton, ,77kg</t>
  </si>
  <si>
    <t>PAKUTINSKAS TOMAS</t>
  </si>
  <si>
    <t>Pankration, +100</t>
  </si>
  <si>
    <t>Grapling +100</t>
  </si>
  <si>
    <t>Rokas
Narusevisius</t>
  </si>
  <si>
    <t>Graping, 77 kg</t>
  </si>
  <si>
    <t>Grapling, +100 kg</t>
  </si>
  <si>
    <t xml:space="preserve"> 2016   m. Pasaulio imtynių už diržų Alysh čempiontas, Pasaulio Pahlavani čempionatas, pasaulio pankrationo čempionatas, Europos pankrationo čempionatas_________________________________</t>
  </si>
  <si>
    <t>Alysh, klasikinės, 90kg</t>
  </si>
  <si>
    <t>Alysh, laisvosios, 90kg</t>
  </si>
  <si>
    <t>MACIULIAVICIUS LIUDVIKAS</t>
  </si>
  <si>
    <t>Pahlavani ,60kg</t>
  </si>
  <si>
    <t>BAJURIN STANISLAU</t>
  </si>
  <si>
    <t>Pahlavani, 70kg</t>
  </si>
  <si>
    <t>KONSTANTIN MOKSIN</t>
  </si>
  <si>
    <t>Pankration, 62 kg</t>
  </si>
  <si>
    <t>KULDA VALDAMAR</t>
  </si>
  <si>
    <t>Pankration, 84kg</t>
  </si>
  <si>
    <t>Pankration, +100kg</t>
  </si>
  <si>
    <t>201     m. ___________________________________</t>
  </si>
  <si>
    <t>Nuoroda į protokolą:</t>
  </si>
  <si>
    <t>Bendra sporto šakos gauta taškų suma</t>
  </si>
  <si>
    <t>*Pildo tik į olimpinių žaidynių programą neįtrauktų sporto šakų pareiškėjai</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</si>
  <si>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</si>
  <si>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</si>
  <si>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</si>
  <si>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</si>
  <si>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</si>
  <si>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</si>
  <si>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</si>
  <si>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</si>
  <si>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</si>
  <si>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</si>
  <si>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</si>
  <si>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</si>
  <si>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</si>
  <si>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</si>
  <si>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</si>
  <si>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</si>
  <si>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</si>
  <si>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</si>
  <si>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</si>
  <si>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</si>
  <si>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</si>
  <si>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</si>
  <si>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</si>
  <si>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</si>
  <si>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</si>
  <si>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</si>
  <si>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</si>
  <si>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</si>
  <si>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</si>
  <si>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</si>
  <si>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</si>
  <si>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</si>
  <si>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</si>
  <si>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</si>
  <si>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</si>
  <si>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</si>
  <si>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</si>
  <si>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</si>
  <si>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</si>
  <si>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</si>
  <si>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</si>
  <si>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</si>
  <si>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</si>
  <si>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</si>
  <si>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</si>
  <si>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</si>
  <si>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</si>
  <si>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</si>
  <si>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</si>
  <si>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</si>
  <si>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</si>
  <si>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</si>
  <si>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</si>
  <si>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</si>
  <si>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</si>
  <si>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</si>
  <si>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</si>
  <si>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</si>
  <si>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</si>
  <si>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</si>
  <si>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</si>
  <si>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</si>
  <si>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</si>
  <si>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</si>
  <si>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</si>
  <si>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</si>
  <si>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</si>
  <si>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</si>
  <si>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</si>
  <si>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</si>
  <si>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</si>
  <si>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</si>
  <si>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</si>
  <si>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</si>
  <si>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</si>
  <si>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</si>
  <si>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JPČ</t>
  </si>
  <si>
    <t>Pasaulio jaunimo čempionatas</t>
  </si>
  <si>
    <t>11.</t>
  </si>
  <si>
    <t>Pasaulio jaunių čempionatas</t>
  </si>
  <si>
    <t>12.</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</si>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</sst>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2">
    <xf numFmtId="0" fontId="0" fillId="0" borderId="0"/>
    <xf numFmtId="0" fontId="10" fillId="0" borderId="0"/>
  </cellStyleXfs>
  <cellXfs count="120">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3"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4" fillId="0" borderId="0" xfId="0" applyFont="1" applyAlignment="1">
      <alignment horizontal="left" vertical="center"/>
    </xf>
    <xf numFmtId="0" fontId="3" fillId="0" borderId="3" xfId="0" applyFont="1" applyBorder="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650"/>
  <sheetViews>
    <sheetView tabSelected="1" topLeftCell="A10" zoomScaleNormal="100" workbookViewId="0">
      <selection activeCell="R609" sqref="R609:R610"/>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12" style="1" customWidth="1"/>
    <col min="19" max="16384" width="9.140625" style="1"/>
  </cols>
  <sheetData>
    <row r="1" spans="1:18" s="8" customFormat="1" ht="15.75">
      <c r="D1" s="58"/>
      <c r="E1" s="58"/>
      <c r="F1" s="58"/>
      <c r="G1" s="58"/>
      <c r="H1" s="58"/>
      <c r="I1" s="58"/>
      <c r="J1" s="58"/>
      <c r="K1" s="58"/>
      <c r="L1" s="58"/>
      <c r="N1" s="2"/>
      <c r="O1" s="2"/>
      <c r="P1" s="2"/>
      <c r="Q1" s="2"/>
    </row>
    <row r="2" spans="1:18" s="8" customFormat="1" ht="15.75">
      <c r="B2" s="8" t="s">
        <v>0</v>
      </c>
      <c r="D2" s="58"/>
      <c r="E2" s="58"/>
      <c r="F2" s="58"/>
      <c r="G2" s="58"/>
      <c r="H2" s="58"/>
      <c r="I2" s="58"/>
      <c r="J2" s="58"/>
      <c r="K2" s="58"/>
      <c r="L2" s="58"/>
      <c r="N2" s="2"/>
      <c r="O2" s="2"/>
      <c r="P2" s="2"/>
      <c r="Q2" s="2"/>
    </row>
    <row r="3" spans="1:18" s="8" customFormat="1">
      <c r="B3" s="46" t="s">
        <v>1</v>
      </c>
      <c r="N3" s="2"/>
      <c r="O3" s="2"/>
      <c r="P3" s="2"/>
      <c r="Q3" s="2"/>
    </row>
    <row r="4" spans="1:18" ht="3" customHeight="1">
      <c r="A4" s="8"/>
      <c r="B4" s="8"/>
      <c r="C4" s="8"/>
      <c r="D4" s="8"/>
      <c r="E4" s="8"/>
      <c r="F4" s="8"/>
      <c r="G4" s="8"/>
      <c r="H4" s="8"/>
      <c r="J4" s="8"/>
      <c r="L4" s="8"/>
      <c r="M4" s="8"/>
      <c r="R4" s="8"/>
    </row>
    <row r="5" spans="1:18" ht="26.25">
      <c r="A5" s="95"/>
      <c r="B5" s="96"/>
      <c r="C5" s="96"/>
      <c r="D5" s="96"/>
      <c r="E5" s="96"/>
      <c r="F5" s="96"/>
      <c r="G5" s="96"/>
      <c r="H5" s="96"/>
      <c r="I5" s="96"/>
      <c r="J5" s="96"/>
      <c r="K5" s="96"/>
      <c r="L5" s="96"/>
      <c r="M5" s="96"/>
      <c r="N5" s="96"/>
      <c r="O5" s="96"/>
      <c r="P5" s="96"/>
      <c r="Q5" s="96"/>
      <c r="R5" s="8"/>
    </row>
    <row r="6" spans="1:18" ht="18.75">
      <c r="A6" s="102" t="s">
        <v>2</v>
      </c>
      <c r="B6" s="77"/>
      <c r="C6" s="77"/>
      <c r="D6" s="77"/>
      <c r="E6" s="77"/>
      <c r="F6" s="77"/>
      <c r="G6" s="77"/>
      <c r="H6" s="77"/>
      <c r="I6" s="77"/>
      <c r="J6" s="77"/>
      <c r="K6" s="77"/>
      <c r="L6" s="77"/>
      <c r="M6" s="77"/>
      <c r="N6" s="77"/>
      <c r="O6" s="77"/>
      <c r="P6" s="77"/>
      <c r="Q6" s="77"/>
      <c r="R6" s="8"/>
    </row>
    <row r="7" spans="1:18" s="8" customFormat="1" ht="15.75">
      <c r="A7" s="58"/>
      <c r="B7" s="76" t="s">
        <v>3</v>
      </c>
      <c r="C7" s="76"/>
      <c r="D7" s="76"/>
      <c r="E7" s="76"/>
      <c r="F7" s="76"/>
      <c r="G7" s="76"/>
      <c r="H7" s="76"/>
      <c r="I7" s="45"/>
      <c r="J7" s="45"/>
      <c r="K7" s="45"/>
      <c r="L7" s="45"/>
      <c r="M7" s="45"/>
      <c r="N7" s="45"/>
      <c r="O7" s="45"/>
      <c r="P7" s="45"/>
      <c r="Q7" s="45"/>
    </row>
    <row r="8" spans="1:18" s="8" customFormat="1" ht="18">
      <c r="A8" s="58"/>
      <c r="B8" s="77" t="s">
        <v>4</v>
      </c>
      <c r="C8" s="77"/>
      <c r="D8" s="77"/>
      <c r="E8" s="45"/>
      <c r="F8" s="45"/>
      <c r="G8" s="45"/>
      <c r="H8" s="45"/>
      <c r="I8" s="45"/>
      <c r="J8" s="45"/>
      <c r="K8" s="45"/>
      <c r="L8" s="45"/>
      <c r="M8" s="45"/>
      <c r="N8" s="45"/>
      <c r="O8" s="45"/>
      <c r="P8" s="45"/>
      <c r="Q8" s="45"/>
    </row>
    <row r="9" spans="1:18" s="8" customFormat="1" ht="15.75">
      <c r="A9" s="58"/>
      <c r="B9" s="47">
        <v>303212883</v>
      </c>
      <c r="C9" s="45"/>
      <c r="D9" s="45"/>
      <c r="E9" s="45"/>
      <c r="F9" s="45"/>
      <c r="G9" s="45"/>
      <c r="H9" s="45"/>
      <c r="I9" s="45"/>
      <c r="J9" s="45"/>
      <c r="K9" s="45"/>
      <c r="L9" s="45"/>
      <c r="M9" s="45"/>
      <c r="N9" s="45"/>
      <c r="O9" s="45"/>
      <c r="P9" s="45"/>
      <c r="Q9" s="45"/>
    </row>
    <row r="10" spans="1:18" s="8" customFormat="1" ht="18">
      <c r="A10" s="58"/>
      <c r="B10" s="57" t="s">
        <v>5</v>
      </c>
      <c r="C10" s="45"/>
      <c r="D10" s="45"/>
      <c r="E10" s="45"/>
      <c r="F10" s="45"/>
      <c r="G10" s="45"/>
      <c r="H10" s="45"/>
      <c r="I10" s="45"/>
      <c r="J10" s="45"/>
      <c r="K10" s="45"/>
      <c r="L10" s="45"/>
      <c r="M10" s="45"/>
      <c r="N10" s="45"/>
      <c r="O10" s="45"/>
      <c r="P10" s="45"/>
      <c r="Q10" s="45"/>
    </row>
    <row r="11" spans="1:18" s="8" customFormat="1" ht="16.899999999999999" customHeight="1">
      <c r="A11" s="78" t="s">
        <v>6</v>
      </c>
      <c r="B11" s="78"/>
      <c r="C11" s="78"/>
      <c r="D11" s="78"/>
      <c r="E11" s="78"/>
      <c r="F11" s="78"/>
      <c r="G11" s="78"/>
      <c r="H11" s="78"/>
      <c r="I11" s="78"/>
      <c r="J11" s="78"/>
      <c r="K11" s="78"/>
      <c r="L11" s="78"/>
      <c r="M11" s="78"/>
      <c r="N11" s="78"/>
      <c r="O11" s="78"/>
      <c r="P11" s="78"/>
      <c r="Q11" s="78"/>
      <c r="R11" s="78"/>
    </row>
    <row r="12" spans="1:18" ht="15.75">
      <c r="A12" s="26"/>
      <c r="B12" s="27"/>
      <c r="C12" s="27"/>
      <c r="D12" s="27"/>
      <c r="E12" s="27"/>
      <c r="F12" s="27"/>
      <c r="G12" s="27"/>
      <c r="H12" s="27"/>
      <c r="I12" s="27"/>
      <c r="J12" s="27"/>
      <c r="K12" s="27"/>
      <c r="L12" s="27"/>
      <c r="M12" s="27"/>
      <c r="N12" s="28"/>
      <c r="O12" s="28"/>
      <c r="P12" s="28"/>
      <c r="Q12" s="28"/>
      <c r="R12" s="27"/>
    </row>
    <row r="13" spans="1:18" s="8" customFormat="1" ht="15" hidden="1" customHeight="1">
      <c r="A13" s="82" t="s">
        <v>7</v>
      </c>
      <c r="B13" s="83" t="s">
        <v>8</v>
      </c>
      <c r="C13" s="83" t="s">
        <v>9</v>
      </c>
      <c r="D13" s="83" t="s">
        <v>10</v>
      </c>
      <c r="E13" s="84" t="s">
        <v>11</v>
      </c>
      <c r="F13" s="99"/>
      <c r="G13" s="100"/>
      <c r="H13" s="100"/>
      <c r="I13" s="100"/>
      <c r="J13" s="100"/>
      <c r="K13" s="100"/>
      <c r="L13" s="100"/>
      <c r="M13" s="100"/>
      <c r="N13" s="100"/>
      <c r="O13" s="101"/>
      <c r="P13" s="103" t="s">
        <v>12</v>
      </c>
      <c r="Q13" s="87" t="s">
        <v>13</v>
      </c>
      <c r="R13" s="79" t="s">
        <v>14</v>
      </c>
    </row>
    <row r="14" spans="1:18" s="8" customFormat="1" ht="45" customHeight="1">
      <c r="A14" s="82"/>
      <c r="B14" s="83"/>
      <c r="C14" s="83"/>
      <c r="D14" s="83"/>
      <c r="E14" s="86"/>
      <c r="F14" s="84" t="s">
        <v>15</v>
      </c>
      <c r="G14" s="84" t="s">
        <v>16</v>
      </c>
      <c r="H14" s="84" t="s">
        <v>17</v>
      </c>
      <c r="I14" s="105" t="s">
        <v>18</v>
      </c>
      <c r="J14" s="84" t="s">
        <v>19</v>
      </c>
      <c r="K14" s="84" t="s">
        <v>20</v>
      </c>
      <c r="L14" s="84" t="s">
        <v>21</v>
      </c>
      <c r="M14" s="84" t="s">
        <v>22</v>
      </c>
      <c r="N14" s="97" t="s">
        <v>23</v>
      </c>
      <c r="O14" s="97" t="s">
        <v>24</v>
      </c>
      <c r="P14" s="104"/>
      <c r="Q14" s="88"/>
      <c r="R14" s="80"/>
    </row>
    <row r="15" spans="1:18" s="8" customFormat="1" ht="76.150000000000006" customHeight="1">
      <c r="A15" s="82"/>
      <c r="B15" s="83"/>
      <c r="C15" s="83"/>
      <c r="D15" s="83"/>
      <c r="E15" s="85"/>
      <c r="F15" s="85"/>
      <c r="G15" s="85"/>
      <c r="H15" s="85"/>
      <c r="I15" s="106"/>
      <c r="J15" s="85"/>
      <c r="K15" s="85"/>
      <c r="L15" s="85"/>
      <c r="M15" s="85"/>
      <c r="N15" s="98"/>
      <c r="O15" s="98"/>
      <c r="P15" s="104"/>
      <c r="Q15" s="89"/>
      <c r="R15" s="81"/>
    </row>
    <row r="16" spans="1:18" s="8" customFormat="1" ht="5.45" customHeight="1">
      <c r="A16" s="14"/>
      <c r="B16" s="15"/>
      <c r="C16" s="15"/>
      <c r="D16" s="15"/>
      <c r="E16" s="15"/>
      <c r="F16" s="15"/>
      <c r="G16" s="15"/>
      <c r="H16" s="15"/>
      <c r="I16" s="15"/>
      <c r="J16" s="15"/>
      <c r="K16" s="15"/>
      <c r="L16" s="15"/>
      <c r="M16" s="15"/>
      <c r="N16" s="15"/>
      <c r="O16" s="15"/>
      <c r="P16" s="15"/>
      <c r="Q16" s="15"/>
      <c r="R16" s="16"/>
    </row>
    <row r="17" spans="1:18" s="8" customFormat="1" ht="15" customHeight="1">
      <c r="A17" s="48"/>
      <c r="B17" s="48"/>
      <c r="C17" s="48"/>
      <c r="D17" s="48"/>
      <c r="E17" s="48"/>
      <c r="F17" s="48"/>
      <c r="G17" s="48"/>
      <c r="H17" s="48"/>
      <c r="I17" s="48"/>
      <c r="J17" s="15"/>
      <c r="K17" s="15"/>
      <c r="L17" s="15"/>
      <c r="M17" s="15"/>
      <c r="N17" s="15"/>
      <c r="O17" s="15"/>
      <c r="P17" s="15"/>
      <c r="Q17" s="15"/>
      <c r="R17" s="16"/>
    </row>
    <row r="18" spans="1:18" s="8" customFormat="1">
      <c r="A18" s="65" t="s">
        <v>25</v>
      </c>
      <c r="B18" s="66"/>
      <c r="C18" s="66"/>
      <c r="D18" s="66"/>
      <c r="E18" s="66"/>
      <c r="F18" s="66"/>
      <c r="G18" s="66"/>
      <c r="H18" s="66"/>
      <c r="I18" s="66"/>
      <c r="J18" s="66"/>
      <c r="K18" s="66"/>
      <c r="L18" s="66"/>
      <c r="M18" s="66"/>
      <c r="N18" s="66"/>
      <c r="O18" s="66"/>
      <c r="P18" s="66"/>
      <c r="Q18" s="55"/>
    </row>
    <row r="19" spans="1:18" s="8" customFormat="1" ht="16.899999999999999" customHeight="1">
      <c r="A19" s="67" t="s">
        <v>26</v>
      </c>
      <c r="B19" s="68"/>
      <c r="C19" s="68"/>
      <c r="D19" s="49"/>
      <c r="E19" s="49"/>
      <c r="F19" s="49"/>
      <c r="G19" s="49"/>
      <c r="H19" s="49"/>
      <c r="I19" s="49"/>
      <c r="J19" s="49"/>
      <c r="K19" s="49"/>
      <c r="L19" s="49"/>
      <c r="M19" s="49"/>
      <c r="N19" s="49"/>
      <c r="O19" s="49"/>
      <c r="P19" s="49"/>
      <c r="Q19" s="55"/>
    </row>
    <row r="20" spans="1:18" s="8" customFormat="1">
      <c r="A20" s="65" t="s">
        <v>27</v>
      </c>
      <c r="B20" s="66"/>
      <c r="C20" s="66"/>
      <c r="D20" s="66"/>
      <c r="E20" s="66"/>
      <c r="F20" s="66"/>
      <c r="G20" s="66"/>
      <c r="H20" s="66"/>
      <c r="I20" s="66"/>
      <c r="J20" s="66"/>
      <c r="K20" s="66"/>
      <c r="L20" s="66"/>
      <c r="M20" s="66"/>
      <c r="N20" s="66"/>
      <c r="O20" s="66"/>
      <c r="P20" s="66"/>
      <c r="Q20" s="55"/>
    </row>
    <row r="21" spans="1:18" s="8" customFormat="1">
      <c r="A21" s="59">
        <v>1</v>
      </c>
      <c r="B21" s="59" t="s">
        <v>28</v>
      </c>
      <c r="C21" s="12" t="s">
        <v>29</v>
      </c>
      <c r="D21" s="59" t="s">
        <v>30</v>
      </c>
      <c r="E21" s="59">
        <v>1</v>
      </c>
      <c r="F21" s="59" t="s">
        <v>31</v>
      </c>
      <c r="G21" s="59">
        <v>1</v>
      </c>
      <c r="H21" s="59" t="s">
        <v>32</v>
      </c>
      <c r="I21" s="59"/>
      <c r="J21" s="59">
        <v>7</v>
      </c>
      <c r="K21" s="59">
        <v>16</v>
      </c>
      <c r="L21" s="59">
        <v>1</v>
      </c>
      <c r="M21" s="59" t="s">
        <v>33</v>
      </c>
      <c r="N21" s="3">
        <f t="shared" ref="N21:N30" si="0">(IF(F21="OŽ",IF(L21=1,550.8,IF(L21=2,426.38,IF(L21=3,342.14,IF(L21=4,181.44,IF(L21=5,168.48,IF(L21=6,155.52,IF(L21=7,148.5,IF(L21=8,144,0))))))))+IF(L21&lt;=8,0,IF(L21&lt;=16,137.7,IF(L21&lt;=24,108,IF(L21&lt;=32,80.1,IF(L21&lt;=36,52.2,0)))))-IF(L21&lt;=8,0,IF(L21&lt;=16,(L21-9)*2.754,IF(L21&lt;=24,(L21-17)* 2.754,IF(L21&lt;=32,(L21-25)* 2.754,IF(L21&lt;=36,(L21-33)*2.754,0))))),0)+IF(F21="PČ",IF(L21=1,449,IF(L21=2,314.6,IF(L21=3,238,IF(L21=4,172,IF(L21=5,159,IF(L21=6,145,IF(L21=7,132,IF(L21=8,119,0))))))))+IF(L21&lt;=8,0,IF(L21&lt;=16,88,IF(L21&lt;=24,55,IF(L21&lt;=32,22,0))))-IF(L21&lt;=8,0,IF(L21&lt;=16,(L21-9)*2.245,IF(L21&lt;=24,(L21-17)*2.245,IF(L21&lt;=32,(L21-25)*2.245,0)))),0)+IF(F21="PČneol",IF(L21=1,85,IF(L21=2,64.61,IF(L21=3,50.76,IF(L21=4,16.25,IF(L21=5,15,IF(L21=6,13.75,IF(L21=7,12.5,IF(L21=8,11.25,0))))))))+IF(L21&lt;=8,0,IF(L21&lt;=16,9,0))-IF(L21&lt;=8,0,IF(L21&lt;=16,(L21-9)*0.425,0)),0)+IF(F21="PŽ",IF(L21=1,85,IF(L21=2,59.5,IF(L21=3,45,IF(L21=4,32.5,IF(L21=5,30,IF(L21=6,27.5,IF(L21=7,25,IF(L21=8,22.5,0))))))))+IF(L21&lt;=8,0,IF(L21&lt;=16,19,IF(L21&lt;=24,13,IF(L21&lt;=32,8,0))))-IF(L21&lt;=8,0,IF(L21&lt;=16,(L21-9)*0.425,IF(L21&lt;=24,(L21-17)*0.425,IF(L21&lt;=32,(L21-25)*0.425,0)))),0)+IF(F21="EČ",IF(L21=1,204,IF(L21=2,156.24,IF(L21=3,123.84,IF(L21=4,72,IF(L21=5,66,IF(L21=6,60,IF(L21=7,54,IF(L21=8,48,0))))))))+IF(L21&lt;=8,0,IF(L21&lt;=16,40,IF(L21&lt;=24,25,0)))-IF(L21&lt;=8,0,IF(L21&lt;=16,(L21-9)*1.02,IF(L21&lt;=24,(L21-17)*1.02,0))),0)+IF(F21="EČneol",IF(L21=1,68,IF(L21=2,51.69,IF(L21=3,40.61,IF(L21=4,13,IF(L21=5,12,IF(L21=6,11,IF(L21=7,10,IF(L21=8,9,0)))))))))+IF(F21="EŽ",IF(L21=1,68,IF(L21=2,47.6,IF(L21=3,36,IF(L21=4,18,IF(L21=5,16.5,IF(L21=6,15,IF(L21=7,13.5,IF(L21=8,12,0))))))))+IF(L21&lt;=8,0,IF(L21&lt;=16,10,IF(L21&lt;=24,6,0)))-IF(L21&lt;=8,0,IF(L21&lt;=16,(L21-9)*0.34,IF(L21&lt;=24,(L21-17)*0.34,0))),0)+IF(F21="PT",IF(L21=1,68,IF(L21=2,52.08,IF(L21=3,41.28,IF(L21=4,24,IF(L21=5,22,IF(L21=6,20,IF(L21=7,18,IF(L21=8,16,0))))))))+IF(L21&lt;=8,0,IF(L21&lt;=16,13,IF(L21&lt;=24,9,IF(L21&lt;=32,4,0))))-IF(L21&lt;=8,0,IF(L21&lt;=16,(L21-9)*0.34,IF(L21&lt;=24,(L21-17)*0.34,IF(L21&lt;=32,(L21-25)*0.34,0)))),0)+IF(F21="JOŽ",IF(L21=1,85,IF(L21=2,59.5,IF(L21=3,45,IF(L21=4,32.5,IF(L21=5,30,IF(L21=6,27.5,IF(L21=7,25,IF(L21=8,22.5,0))))))))+IF(L21&lt;=8,0,IF(L21&lt;=16,19,IF(L21&lt;=24,13,0)))-IF(L21&lt;=8,0,IF(L21&lt;=16,(L21-9)*0.425,IF(L21&lt;=24,(L21-17)*0.425,0))),0)+IF(F21="JPČ",IF(L21=1,68,IF(L21=2,47.6,IF(L21=3,36,IF(L21=4,26,IF(L21=5,24,IF(L21=6,22,IF(L21=7,20,IF(L21=8,18,0))))))))+IF(L21&lt;=8,0,IF(L21&lt;=16,13,IF(L21&lt;=24,9,0)))-IF(L21&lt;=8,0,IF(L21&lt;=16,(L21-9)*0.34,IF(L21&lt;=24,(L21-17)*0.34,0))),0)+IF(F21="JEČ",IF(L21=1,34,IF(L21=2,26.04,IF(L21=3,20.6,IF(L21=4,12,IF(L21=5,11,IF(L21=6,10,IF(L21=7,9,IF(L21=8,8,0))))))))+IF(L21&lt;=8,0,IF(L21&lt;=16,6,0))-IF(L21&lt;=8,0,IF(L21&lt;=16,(L21-9)*0.17,0)),0)+IF(F21="JEOF",IF(L21=1,34,IF(L21=2,26.04,IF(L21=3,20.6,IF(L21=4,12,IF(L21=5,11,IF(L21=6,10,IF(L21=7,9,IF(L21=8,8,0))))))))+IF(L21&lt;=8,0,IF(L21&lt;=16,6,0))-IF(L21&lt;=8,0,IF(L21&lt;=16,(L21-9)*0.17,0)),0)+IF(F21="JnPČ",IF(L21=1,51,IF(L21=2,35.7,IF(L21=3,27,IF(L21=4,19.5,IF(L21=5,18,IF(L21=6,16.5,IF(L21=7,15,IF(L21=8,13.5,0))))))))+IF(L21&lt;=8,0,IF(L21&lt;=16,10,0))-IF(L21&lt;=8,0,IF(L21&lt;=16,(L21-9)*0.255,0)),0)+IF(F21="JnEČ",IF(L21=1,25.5,IF(L21=2,19.53,IF(L21=3,15.48,IF(L21=4,9,IF(L21=5,8.25,IF(L21=6,7.5,IF(L21=7,6.75,IF(L21=8,6,0))))))))+IF(L21&lt;=8,0,IF(L21&lt;=16,5,0))-IF(L21&lt;=8,0,IF(L21&lt;=16,(L21-9)*0.1275,0)),0)+IF(F21="JčPČ",IF(L21=1,21.25,IF(L21=2,14.5,IF(L21=3,11.5,IF(L21=4,7,IF(L21=5,6.5,IF(L21=6,6,IF(L21=7,5.5,IF(L21=8,5,0))))))))+IF(L21&lt;=8,0,IF(L21&lt;=16,4,0))-IF(L21&lt;=8,0,IF(L21&lt;=16,(L21-9)*0.10625,0)),0)+IF(F21="JčEČ",IF(L21=1,17,IF(L21=2,13.02,IF(L21=3,10.32,IF(L21=4,6,IF(L21=5,5.5,IF(L21=6,5,IF(L21=7,4.5,IF(L21=8,4,0))))))))+IF(L21&lt;=8,0,IF(L21&lt;=16,3,0))-IF(L21&lt;=8,0,IF(L21&lt;=16,(L21-9)*0.085,0)),0)+IF(F21="NEAK",IF(L21=1,11.48,IF(L21=2,8.79,IF(L21=3,6.97,IF(L21=4,4.05,IF(L21=5,3.71,IF(L21=6,3.38,IF(L21=7,3.04,IF(L21=8,2.7,0))))))))+IF(L21&lt;=8,0,IF(L21&lt;=16,2,IF(L21&lt;=24,1.3,0)))-IF(L21&lt;=8,0,IF(L21&lt;=16,(L21-9)*0.0574,IF(L21&lt;=24,(L21-17)*0.0574,0))),0))*IF(L21&lt;0,1,IF(OR(F21="PČ",F21="PŽ",F21="PT"),IF(J21&lt;32,J21/32,1),1))* IF(L21&lt;0,1,IF(OR(F21="EČ",F21="EŽ",F21="JOŽ",F21="JPČ",F21="NEAK"),IF(J21&lt;24,J21/24,1),1))*IF(L21&lt;0,1,IF(OR(F21="PČneol",F21="JEČ",F21="JEOF",F21="JnPČ",F21="JnEČ",F21="JčPČ",F21="JčEČ"),IF(J21&lt;16,J21/16,1),1))*IF(L21&lt;0,1,IF(F21="EČneol",IF(J21&lt;8,J21/8,1),1))</f>
        <v>22.3125</v>
      </c>
      <c r="O21" s="9">
        <f t="shared" ref="O21:O30" si="1">IF(F21="OŽ",N21,IF(H21="Ne",IF(J21*0.3&lt;J21-L21,N21,0),IF(J21*0.1&lt;J21-L21,N21,0)))</f>
        <v>22.3125</v>
      </c>
      <c r="P21" s="4">
        <f>IF(O21=0,0,IF(F21="OŽ",IF(L21&gt;35,0,IF(J21&gt;35,(36-L21)*1.836,((36-L21)-(36-J21))*1.836)),0)+IF(F21="PČ",IF(L21&gt;31,0,IF(J21&gt;31,(32-L21)*1.347,((32-L21)-(32-J21))*1.347)),0)+ IF(F21="PČneol",IF(L21&gt;15,0,IF(J21&gt;15,(16-L21)*0.255,((16-L21)-(16-J21))*0.255)),0)+IF(F21="PŽ",IF(L21&gt;31,0,IF(J21&gt;31,(32-L21)*0.255,((32-L21)-(32-J21))*0.255)),0)+IF(F21="EČ",IF(L21&gt;23,0,IF(J21&gt;23,(24-L21)*0.612,((24-L21)-(24-J21))*0.612)),0)+IF(F21="EČneol",IF(L21&gt;7,0,IF(J21&gt;7,(8-L21)*0.204,((8-L21)-(8-J21))*0.204)),0)+IF(F21="EŽ",IF(L21&gt;23,0,IF(J21&gt;23,(24-L21)*0.204,((24-L21)-(24-J21))*0.204)),0)+IF(F21="PT",IF(L21&gt;31,0,IF(J21&gt;31,(32-L21)*0.204,((32-L21)-(32-J21))*0.204)),0)+IF(F21="JOŽ",IF(L21&gt;23,0,IF(J21&gt;23,(24-L21)*0.255,((24-L21)-(24-J21))*0.255)),0)+IF(F21="JPČ",IF(L21&gt;23,0,IF(J21&gt;23,(24-L21)*0.204,((24-L21)-(24-J21))*0.204)),0)+IF(F21="JEČ",IF(L21&gt;15,0,IF(J21&gt;15,(16-L21)*0.102,((16-L21)-(16-J21))*0.102)),0)+IF(F21="JEOF",IF(L21&gt;15,0,IF(J21&gt;15,(16-L21)*0.102,((16-L21)-(16-J21))*0.102)),0)+IF(F21="JnPČ",IF(L21&gt;15,0,IF(J21&gt;15,(16-L21)*0.153,((16-L21)-(16-J21))*0.153)),0)+IF(F21="JnEČ",IF(L21&gt;15,0,IF(J21&gt;15,(16-L21)*0.0765,((16-L21)-(16-J21))*0.0765)),0)+IF(F21="JčPČ",IF(L21&gt;15,0,IF(J21&gt;15,(16-L21)*0.06375,((16-L21)-(16-J21))*0.06375)),0)+IF(F21="JčEČ",IF(L21&gt;15,0,IF(J21&gt;15,(16-L21)*0.051,((16-L21)-(16-J21))*0.051)),0)+IF(F21="NEAK",IF(L21&gt;23,0,IF(J21&gt;23,(24-L21)*0.03444,((24-L21)-(24-J21))*0.03444)),0))</f>
        <v>0.91799999999999993</v>
      </c>
      <c r="Q21" s="11">
        <f>IF(ISERROR(P21*100/N21),0,(P21*100/N21))</f>
        <v>4.1142857142857139</v>
      </c>
      <c r="R21" s="10">
        <v>0</v>
      </c>
    </row>
    <row r="22" spans="1:18" s="8" customFormat="1">
      <c r="A22" s="59">
        <v>2</v>
      </c>
      <c r="B22" s="59" t="s">
        <v>28</v>
      </c>
      <c r="C22" s="12" t="s">
        <v>34</v>
      </c>
      <c r="D22" s="59" t="s">
        <v>30</v>
      </c>
      <c r="E22" s="59">
        <v>1</v>
      </c>
      <c r="F22" s="59" t="s">
        <v>31</v>
      </c>
      <c r="G22" s="59">
        <v>1</v>
      </c>
      <c r="H22" s="59" t="s">
        <v>32</v>
      </c>
      <c r="I22" s="59"/>
      <c r="J22" s="59">
        <v>6</v>
      </c>
      <c r="K22" s="59">
        <v>16</v>
      </c>
      <c r="L22" s="59">
        <v>2</v>
      </c>
      <c r="M22" s="59" t="s">
        <v>32</v>
      </c>
      <c r="N22" s="3">
        <f t="shared" si="0"/>
        <v>13.387500000000001</v>
      </c>
      <c r="O22" s="9">
        <f t="shared" si="1"/>
        <v>13.387500000000001</v>
      </c>
      <c r="P22" s="4">
        <f t="shared" ref="P22:P30" si="2">IF(O22=0,0,IF(F22="OŽ",IF(L22&gt;35,0,IF(J22&gt;35,(36-L22)*1.836,((36-L22)-(36-J22))*1.836)),0)+IF(F22="PČ",IF(L22&gt;31,0,IF(J22&gt;31,(32-L22)*1.347,((32-L22)-(32-J22))*1.347)),0)+ IF(F22="PČneol",IF(L22&gt;15,0,IF(J22&gt;15,(16-L22)*0.255,((16-L22)-(16-J22))*0.255)),0)+IF(F22="PŽ",IF(L22&gt;31,0,IF(J22&gt;31,(32-L22)*0.255,((32-L22)-(32-J22))*0.255)),0)+IF(F22="EČ",IF(L22&gt;23,0,IF(J22&gt;23,(24-L22)*0.612,((24-L22)-(24-J22))*0.612)),0)+IF(F22="EČneol",IF(L22&gt;7,0,IF(J22&gt;7,(8-L22)*0.204,((8-L22)-(8-J22))*0.204)),0)+IF(F22="EŽ",IF(L22&gt;23,0,IF(J22&gt;23,(24-L22)*0.204,((24-L22)-(24-J22))*0.204)),0)+IF(F22="PT",IF(L22&gt;31,0,IF(J22&gt;31,(32-L22)*0.204,((32-L22)-(32-J22))*0.204)),0)+IF(F22="JOŽ",IF(L22&gt;23,0,IF(J22&gt;23,(24-L22)*0.255,((24-L22)-(24-J22))*0.255)),0)+IF(F22="JPČ",IF(L22&gt;23,0,IF(J22&gt;23,(24-L22)*0.204,((24-L22)-(24-J22))*0.204)),0)+IF(F22="JEČ",IF(L22&gt;15,0,IF(J22&gt;15,(16-L22)*0.102,((16-L22)-(16-J22))*0.102)),0)+IF(F22="JEOF",IF(L22&gt;15,0,IF(J22&gt;15,(16-L22)*0.102,((16-L22)-(16-J22))*0.102)),0)+IF(F22="JnPČ",IF(L22&gt;15,0,IF(J22&gt;15,(16-L22)*0.153,((16-L22)-(16-J22))*0.153)),0)+IF(F22="JnEČ",IF(L22&gt;15,0,IF(J22&gt;15,(16-L22)*0.0765,((16-L22)-(16-J22))*0.0765)),0)+IF(F22="JčPČ",IF(L22&gt;15,0,IF(J22&gt;15,(16-L22)*0.06375,((16-L22)-(16-J22))*0.06375)),0)+IF(F22="JčEČ",IF(L22&gt;15,0,IF(J22&gt;15,(16-L22)*0.051,((16-L22)-(16-J22))*0.051)),0)+IF(F22="NEAK",IF(L22&gt;23,0,IF(J22&gt;23,(24-L22)*0.03444,((24-L22)-(24-J22))*0.03444)),0))</f>
        <v>0.61199999999999999</v>
      </c>
      <c r="Q22" s="11">
        <f t="shared" ref="Q22:Q30" si="3">IF(ISERROR(P22*100/N22),0,(P22*100/N22))</f>
        <v>4.5714285714285712</v>
      </c>
      <c r="R22" s="10">
        <v>0</v>
      </c>
    </row>
    <row r="23" spans="1:18" s="8" customFormat="1">
      <c r="A23" s="59">
        <v>3</v>
      </c>
      <c r="B23" s="59"/>
      <c r="C23" s="12"/>
      <c r="D23" s="59"/>
      <c r="E23" s="59"/>
      <c r="F23" s="59"/>
      <c r="G23" s="59"/>
      <c r="H23" s="59"/>
      <c r="I23" s="59"/>
      <c r="J23" s="59"/>
      <c r="K23" s="59"/>
      <c r="L23" s="59"/>
      <c r="M23" s="59"/>
      <c r="N23" s="3">
        <f t="shared" si="0"/>
        <v>0</v>
      </c>
      <c r="O23" s="9">
        <f t="shared" si="1"/>
        <v>0</v>
      </c>
      <c r="P23" s="4">
        <f t="shared" si="2"/>
        <v>0</v>
      </c>
      <c r="Q23" s="11">
        <f t="shared" si="3"/>
        <v>0</v>
      </c>
      <c r="R23" s="10">
        <f t="shared" ref="R23:R30" si="4">IF(Q23&lt;=30,O23+P23,O23+O23*0.3)*IF(G23=1,0.4,IF(G23=2,0.75,IF(G23="1 (kas 4 m. 1 k. nerengiamos)",0.52,1)))*IF(D23="olimpinė",1,IF(M23="Ne",0.5,1))*IF(OR(A$5="Lietuvos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federacija"),IF(OR(J23&lt;8,K23&lt;16),0,1),1)*E23*IF(I23&lt;=1,1,1/I23)*IF(OR(A$5="Lietuvos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4" spans="1:18" s="8" customFormat="1">
      <c r="A24" s="59">
        <v>4</v>
      </c>
      <c r="B24" s="59"/>
      <c r="C24" s="12"/>
      <c r="D24" s="59"/>
      <c r="E24" s="59"/>
      <c r="F24" s="59"/>
      <c r="G24" s="59"/>
      <c r="H24" s="59"/>
      <c r="I24" s="59"/>
      <c r="J24" s="59"/>
      <c r="K24" s="59"/>
      <c r="L24" s="59"/>
      <c r="M24" s="59"/>
      <c r="N24" s="3">
        <f t="shared" si="0"/>
        <v>0</v>
      </c>
      <c r="O24" s="9">
        <f t="shared" si="1"/>
        <v>0</v>
      </c>
      <c r="P24" s="4">
        <f t="shared" si="2"/>
        <v>0</v>
      </c>
      <c r="Q24" s="11">
        <f t="shared" si="3"/>
        <v>0</v>
      </c>
      <c r="R24" s="10">
        <f t="shared" si="4"/>
        <v>0</v>
      </c>
    </row>
    <row r="25" spans="1:18" s="8" customFormat="1">
      <c r="A25" s="59">
        <v>5</v>
      </c>
      <c r="B25" s="59"/>
      <c r="C25" s="12"/>
      <c r="D25" s="59"/>
      <c r="E25" s="59"/>
      <c r="F25" s="59"/>
      <c r="G25" s="59"/>
      <c r="H25" s="59"/>
      <c r="I25" s="59"/>
      <c r="J25" s="59"/>
      <c r="K25" s="59"/>
      <c r="L25" s="59"/>
      <c r="M25" s="59"/>
      <c r="N25" s="3">
        <f t="shared" si="0"/>
        <v>0</v>
      </c>
      <c r="O25" s="9">
        <f t="shared" si="1"/>
        <v>0</v>
      </c>
      <c r="P25" s="4">
        <f t="shared" si="2"/>
        <v>0</v>
      </c>
      <c r="Q25" s="11">
        <f t="shared" si="3"/>
        <v>0</v>
      </c>
      <c r="R25" s="10">
        <f t="shared" si="4"/>
        <v>0</v>
      </c>
    </row>
    <row r="26" spans="1:18" s="8" customFormat="1">
      <c r="A26" s="59">
        <v>6</v>
      </c>
      <c r="B26" s="59"/>
      <c r="C26" s="12"/>
      <c r="D26" s="59"/>
      <c r="E26" s="59"/>
      <c r="F26" s="59"/>
      <c r="G26" s="59"/>
      <c r="H26" s="59"/>
      <c r="I26" s="59"/>
      <c r="J26" s="59"/>
      <c r="K26" s="59"/>
      <c r="L26" s="59"/>
      <c r="M26" s="59"/>
      <c r="N26" s="3">
        <f t="shared" si="0"/>
        <v>0</v>
      </c>
      <c r="O26" s="9">
        <f t="shared" si="1"/>
        <v>0</v>
      </c>
      <c r="P26" s="4">
        <f t="shared" si="2"/>
        <v>0</v>
      </c>
      <c r="Q26" s="11">
        <f t="shared" si="3"/>
        <v>0</v>
      </c>
      <c r="R26" s="10">
        <f t="shared" si="4"/>
        <v>0</v>
      </c>
    </row>
    <row r="27" spans="1:18" s="8" customFormat="1">
      <c r="A27" s="59">
        <v>7</v>
      </c>
      <c r="B27" s="59"/>
      <c r="C27" s="12"/>
      <c r="D27" s="59"/>
      <c r="E27" s="59"/>
      <c r="F27" s="59"/>
      <c r="G27" s="59"/>
      <c r="H27" s="59"/>
      <c r="I27" s="59"/>
      <c r="J27" s="59"/>
      <c r="K27" s="59"/>
      <c r="L27" s="59"/>
      <c r="M27" s="59"/>
      <c r="N27" s="3">
        <f t="shared" si="0"/>
        <v>0</v>
      </c>
      <c r="O27" s="9">
        <f t="shared" si="1"/>
        <v>0</v>
      </c>
      <c r="P27" s="4">
        <f t="shared" si="2"/>
        <v>0</v>
      </c>
      <c r="Q27" s="11">
        <f t="shared" si="3"/>
        <v>0</v>
      </c>
      <c r="R27" s="10">
        <f t="shared" si="4"/>
        <v>0</v>
      </c>
    </row>
    <row r="28" spans="1:18" s="8" customFormat="1">
      <c r="A28" s="59">
        <v>8</v>
      </c>
      <c r="B28" s="59"/>
      <c r="C28" s="12"/>
      <c r="D28" s="59"/>
      <c r="E28" s="59"/>
      <c r="F28" s="59"/>
      <c r="G28" s="59"/>
      <c r="H28" s="59"/>
      <c r="I28" s="59"/>
      <c r="J28" s="59"/>
      <c r="K28" s="59"/>
      <c r="L28" s="59"/>
      <c r="M28" s="59"/>
      <c r="N28" s="3">
        <f t="shared" si="0"/>
        <v>0</v>
      </c>
      <c r="O28" s="9">
        <f t="shared" si="1"/>
        <v>0</v>
      </c>
      <c r="P28" s="4">
        <f t="shared" si="2"/>
        <v>0</v>
      </c>
      <c r="Q28" s="11">
        <f t="shared" si="3"/>
        <v>0</v>
      </c>
      <c r="R28" s="10">
        <f t="shared" si="4"/>
        <v>0</v>
      </c>
    </row>
    <row r="29" spans="1:18" s="8" customFormat="1">
      <c r="A29" s="59">
        <v>9</v>
      </c>
      <c r="B29" s="59"/>
      <c r="C29" s="12"/>
      <c r="D29" s="59"/>
      <c r="E29" s="59"/>
      <c r="F29" s="59"/>
      <c r="G29" s="59"/>
      <c r="H29" s="59"/>
      <c r="I29" s="59"/>
      <c r="J29" s="59"/>
      <c r="K29" s="59"/>
      <c r="L29" s="59"/>
      <c r="M29" s="59"/>
      <c r="N29" s="3">
        <f t="shared" si="0"/>
        <v>0</v>
      </c>
      <c r="O29" s="9">
        <f t="shared" si="1"/>
        <v>0</v>
      </c>
      <c r="P29" s="4">
        <f t="shared" si="2"/>
        <v>0</v>
      </c>
      <c r="Q29" s="11">
        <f t="shared" si="3"/>
        <v>0</v>
      </c>
      <c r="R29" s="10">
        <f t="shared" si="4"/>
        <v>0</v>
      </c>
    </row>
    <row r="30" spans="1:18" s="8" customFormat="1">
      <c r="A30" s="59">
        <v>10</v>
      </c>
      <c r="B30" s="59"/>
      <c r="C30" s="12"/>
      <c r="D30" s="59"/>
      <c r="E30" s="59"/>
      <c r="F30" s="59"/>
      <c r="G30" s="59"/>
      <c r="H30" s="59"/>
      <c r="I30" s="59"/>
      <c r="J30" s="59"/>
      <c r="K30" s="59"/>
      <c r="L30" s="59"/>
      <c r="M30" s="59"/>
      <c r="N30" s="3">
        <f t="shared" si="0"/>
        <v>0</v>
      </c>
      <c r="O30" s="9">
        <f t="shared" si="1"/>
        <v>0</v>
      </c>
      <c r="P30" s="4">
        <f t="shared" si="2"/>
        <v>0</v>
      </c>
      <c r="Q30" s="11">
        <f t="shared" si="3"/>
        <v>0</v>
      </c>
      <c r="R30" s="10">
        <f t="shared" si="4"/>
        <v>0</v>
      </c>
    </row>
    <row r="31" spans="1:18" s="8" customFormat="1" ht="15.75" customHeight="1">
      <c r="A31" s="92" t="s">
        <v>35</v>
      </c>
      <c r="B31" s="93"/>
      <c r="C31" s="93"/>
      <c r="D31" s="93"/>
      <c r="E31" s="93"/>
      <c r="F31" s="93"/>
      <c r="G31" s="93"/>
      <c r="H31" s="93"/>
      <c r="I31" s="93"/>
      <c r="J31" s="93"/>
      <c r="K31" s="93"/>
      <c r="L31" s="93"/>
      <c r="M31" s="93"/>
      <c r="N31" s="93"/>
      <c r="O31" s="93"/>
      <c r="P31" s="93"/>
      <c r="Q31" s="94"/>
      <c r="R31" s="10">
        <f>SUM(R21:R30)</f>
        <v>0</v>
      </c>
    </row>
    <row r="32" spans="1:18" s="8" customFormat="1" ht="15.75" customHeight="1">
      <c r="A32" s="14"/>
      <c r="B32" s="15"/>
      <c r="C32" s="15"/>
      <c r="D32" s="15"/>
      <c r="E32" s="15"/>
      <c r="F32" s="15"/>
      <c r="G32" s="15"/>
      <c r="H32" s="15"/>
      <c r="I32" s="15"/>
      <c r="J32" s="15"/>
      <c r="K32" s="15"/>
      <c r="L32" s="15"/>
      <c r="M32" s="15"/>
      <c r="N32" s="15"/>
      <c r="O32" s="15"/>
      <c r="P32" s="15"/>
      <c r="Q32" s="15"/>
      <c r="R32" s="16"/>
    </row>
    <row r="33" spans="1:18" s="8" customFormat="1" ht="15.75" customHeight="1">
      <c r="A33" s="23" t="s">
        <v>36</v>
      </c>
      <c r="B33" s="23"/>
      <c r="C33" s="15"/>
      <c r="D33" s="15"/>
      <c r="E33" s="15"/>
      <c r="F33" s="15"/>
      <c r="G33" s="15"/>
      <c r="H33" s="15"/>
      <c r="I33" s="15"/>
      <c r="J33" s="15"/>
      <c r="K33" s="15"/>
      <c r="L33" s="15"/>
      <c r="M33" s="15"/>
      <c r="N33" s="15"/>
      <c r="O33" s="15"/>
      <c r="P33" s="15"/>
      <c r="Q33" s="15"/>
      <c r="R33" s="16"/>
    </row>
    <row r="34" spans="1:18" s="8" customFormat="1" ht="15.75" customHeight="1">
      <c r="A34" s="48" t="s">
        <v>37</v>
      </c>
      <c r="B34" s="48"/>
      <c r="C34" s="48"/>
      <c r="D34" s="48"/>
      <c r="E34" s="48"/>
      <c r="F34" s="48"/>
      <c r="G34" s="48"/>
      <c r="H34" s="48"/>
      <c r="I34" s="48"/>
      <c r="J34" s="15"/>
      <c r="K34" s="15"/>
      <c r="L34" s="15"/>
      <c r="M34" s="15"/>
      <c r="N34" s="15"/>
      <c r="O34" s="15"/>
      <c r="P34" s="15"/>
      <c r="Q34" s="15"/>
      <c r="R34" s="16"/>
    </row>
    <row r="35" spans="1:18" s="8" customFormat="1" ht="15.75" customHeight="1">
      <c r="A35" s="48"/>
      <c r="B35" s="48"/>
      <c r="C35" s="48"/>
      <c r="D35" s="48"/>
      <c r="E35" s="48"/>
      <c r="F35" s="48"/>
      <c r="G35" s="48"/>
      <c r="H35" s="48"/>
      <c r="I35" s="48"/>
      <c r="J35" s="15"/>
      <c r="K35" s="15"/>
      <c r="L35" s="15"/>
      <c r="M35" s="15"/>
      <c r="N35" s="15"/>
      <c r="O35" s="15"/>
      <c r="P35" s="15"/>
      <c r="Q35" s="15"/>
      <c r="R35" s="16"/>
    </row>
    <row r="36" spans="1:18" s="8" customFormat="1" ht="5.45" customHeight="1">
      <c r="A36" s="14"/>
      <c r="B36" s="15"/>
      <c r="C36" s="15"/>
      <c r="D36" s="15"/>
      <c r="E36" s="15"/>
      <c r="F36" s="15"/>
      <c r="G36" s="15"/>
      <c r="H36" s="15"/>
      <c r="I36" s="15"/>
      <c r="J36" s="15"/>
      <c r="K36" s="15"/>
      <c r="L36" s="15"/>
      <c r="M36" s="15"/>
      <c r="N36" s="15"/>
      <c r="O36" s="15"/>
      <c r="P36" s="15"/>
      <c r="Q36" s="15"/>
      <c r="R36" s="16"/>
    </row>
    <row r="37" spans="1:18" s="8" customFormat="1" ht="13.9" customHeight="1">
      <c r="A37" s="65" t="s">
        <v>38</v>
      </c>
      <c r="B37" s="66"/>
      <c r="C37" s="66"/>
      <c r="D37" s="66"/>
      <c r="E37" s="66"/>
      <c r="F37" s="66"/>
      <c r="G37" s="66"/>
      <c r="H37" s="66"/>
      <c r="I37" s="66"/>
      <c r="J37" s="66"/>
      <c r="K37" s="66"/>
      <c r="L37" s="66"/>
      <c r="M37" s="66"/>
      <c r="N37" s="66"/>
      <c r="O37" s="66"/>
      <c r="P37" s="66"/>
      <c r="Q37" s="55"/>
    </row>
    <row r="38" spans="1:18" s="8" customFormat="1" ht="13.9" customHeight="1">
      <c r="A38" s="67" t="s">
        <v>26</v>
      </c>
      <c r="B38" s="68"/>
      <c r="C38" s="68"/>
      <c r="D38" s="49"/>
      <c r="E38" s="49"/>
      <c r="F38" s="49"/>
      <c r="G38" s="49"/>
      <c r="H38" s="49"/>
      <c r="I38" s="49"/>
      <c r="J38" s="49"/>
      <c r="K38" s="49"/>
      <c r="L38" s="49"/>
      <c r="M38" s="49"/>
      <c r="N38" s="49"/>
      <c r="O38" s="49"/>
      <c r="P38" s="49"/>
      <c r="Q38" s="55"/>
    </row>
    <row r="39" spans="1:18" s="8" customFormat="1">
      <c r="A39" s="65" t="s">
        <v>27</v>
      </c>
      <c r="B39" s="66"/>
      <c r="C39" s="66"/>
      <c r="D39" s="66"/>
      <c r="E39" s="66"/>
      <c r="F39" s="66"/>
      <c r="G39" s="66"/>
      <c r="H39" s="66"/>
      <c r="I39" s="66"/>
      <c r="J39" s="66"/>
      <c r="K39" s="66"/>
      <c r="L39" s="66"/>
      <c r="M39" s="66"/>
      <c r="N39" s="66"/>
      <c r="O39" s="66"/>
      <c r="P39" s="66"/>
      <c r="Q39" s="55"/>
    </row>
    <row r="40" spans="1:18" s="8" customFormat="1">
      <c r="A40" s="59">
        <v>1</v>
      </c>
      <c r="B40" s="59" t="s">
        <v>39</v>
      </c>
      <c r="C40" s="12" t="s">
        <v>40</v>
      </c>
      <c r="D40" s="59" t="s">
        <v>30</v>
      </c>
      <c r="E40" s="59">
        <v>1</v>
      </c>
      <c r="F40" s="59" t="s">
        <v>41</v>
      </c>
      <c r="G40" s="59">
        <v>1</v>
      </c>
      <c r="H40" s="59" t="s">
        <v>32</v>
      </c>
      <c r="I40" s="59"/>
      <c r="J40" s="59">
        <v>13</v>
      </c>
      <c r="K40" s="59">
        <v>16</v>
      </c>
      <c r="L40" s="59">
        <v>7</v>
      </c>
      <c r="M40" s="59" t="s">
        <v>33</v>
      </c>
      <c r="N40" s="3">
        <f t="shared" ref="N40:N49" si="5">(IF(F40="OŽ",IF(L40=1,550.8,IF(L40=2,426.38,IF(L40=3,342.14,IF(L40=4,181.44,IF(L40=5,168.48,IF(L40=6,155.52,IF(L40=7,148.5,IF(L40=8,144,0))))))))+IF(L40&lt;=8,0,IF(L40&lt;=16,137.7,IF(L40&lt;=24,108,IF(L40&lt;=32,80.1,IF(L40&lt;=36,52.2,0)))))-IF(L40&lt;=8,0,IF(L40&lt;=16,(L40-9)*2.754,IF(L40&lt;=24,(L40-17)* 2.754,IF(L40&lt;=32,(L40-25)* 2.754,IF(L40&lt;=36,(L40-33)*2.754,0))))),0)+IF(F40="PČ",IF(L40=1,449,IF(L40=2,314.6,IF(L40=3,238,IF(L40=4,172,IF(L40=5,159,IF(L40=6,145,IF(L40=7,132,IF(L40=8,119,0))))))))+IF(L40&lt;=8,0,IF(L40&lt;=16,88,IF(L40&lt;=24,55,IF(L40&lt;=32,22,0))))-IF(L40&lt;=8,0,IF(L40&lt;=16,(L40-9)*2.245,IF(L40&lt;=24,(L40-17)*2.245,IF(L40&lt;=32,(L40-25)*2.245,0)))),0)+IF(F40="PČneol",IF(L40=1,85,IF(L40=2,64.61,IF(L40=3,50.76,IF(L40=4,16.25,IF(L40=5,15,IF(L40=6,13.75,IF(L40=7,12.5,IF(L40=8,11.25,0))))))))+IF(L40&lt;=8,0,IF(L40&lt;=16,9,0))-IF(L40&lt;=8,0,IF(L40&lt;=16,(L40-9)*0.425,0)),0)+IF(F40="PŽ",IF(L40=1,85,IF(L40=2,59.5,IF(L40=3,45,IF(L40=4,32.5,IF(L40=5,30,IF(L40=6,27.5,IF(L40=7,25,IF(L40=8,22.5,0))))))))+IF(L40&lt;=8,0,IF(L40&lt;=16,19,IF(L40&lt;=24,13,IF(L40&lt;=32,8,0))))-IF(L40&lt;=8,0,IF(L40&lt;=16,(L40-9)*0.425,IF(L40&lt;=24,(L40-17)*0.425,IF(L40&lt;=32,(L40-25)*0.425,0)))),0)+IF(F40="EČ",IF(L40=1,204,IF(L40=2,156.24,IF(L40=3,123.84,IF(L40=4,72,IF(L40=5,66,IF(L40=6,60,IF(L40=7,54,IF(L40=8,48,0))))))))+IF(L40&lt;=8,0,IF(L40&lt;=16,40,IF(L40&lt;=24,25,0)))-IF(L40&lt;=8,0,IF(L40&lt;=16,(L40-9)*1.02,IF(L40&lt;=24,(L40-17)*1.02,0))),0)+IF(F40="EČneol",IF(L40=1,68,IF(L40=2,51.69,IF(L40=3,40.61,IF(L40=4,13,IF(L40=5,12,IF(L40=6,11,IF(L40=7,10,IF(L40=8,9,0)))))))))+IF(F40="EŽ",IF(L40=1,68,IF(L40=2,47.6,IF(L40=3,36,IF(L40=4,18,IF(L40=5,16.5,IF(L40=6,15,IF(L40=7,13.5,IF(L40=8,12,0))))))))+IF(L40&lt;=8,0,IF(L40&lt;=16,10,IF(L40&lt;=24,6,0)))-IF(L40&lt;=8,0,IF(L40&lt;=16,(L40-9)*0.34,IF(L40&lt;=24,(L40-17)*0.34,0))),0)+IF(F40="PT",IF(L40=1,68,IF(L40=2,52.08,IF(L40=3,41.28,IF(L40=4,24,IF(L40=5,22,IF(L40=6,20,IF(L40=7,18,IF(L40=8,16,0))))))))+IF(L40&lt;=8,0,IF(L40&lt;=16,13,IF(L40&lt;=24,9,IF(L40&lt;=32,4,0))))-IF(L40&lt;=8,0,IF(L40&lt;=16,(L40-9)*0.34,IF(L40&lt;=24,(L40-17)*0.34,IF(L40&lt;=32,(L40-25)*0.34,0)))),0)+IF(F40="JOŽ",IF(L40=1,85,IF(L40=2,59.5,IF(L40=3,45,IF(L40=4,32.5,IF(L40=5,30,IF(L40=6,27.5,IF(L40=7,25,IF(L40=8,22.5,0))))))))+IF(L40&lt;=8,0,IF(L40&lt;=16,19,IF(L40&lt;=24,13,0)))-IF(L40&lt;=8,0,IF(L40&lt;=16,(L40-9)*0.425,IF(L40&lt;=24,(L40-17)*0.425,0))),0)+IF(F40="JPČ",IF(L40=1,68,IF(L40=2,47.6,IF(L40=3,36,IF(L40=4,26,IF(L40=5,24,IF(L40=6,22,IF(L40=7,20,IF(L40=8,18,0))))))))+IF(L40&lt;=8,0,IF(L40&lt;=16,13,IF(L40&lt;=24,9,0)))-IF(L40&lt;=8,0,IF(L40&lt;=16,(L40-9)*0.34,IF(L40&lt;=24,(L40-17)*0.34,0))),0)+IF(F40="JEČ",IF(L40=1,34,IF(L40=2,26.04,IF(L40=3,20.6,IF(L40=4,12,IF(L40=5,11,IF(L40=6,10,IF(L40=7,9,IF(L40=8,8,0))))))))+IF(L40&lt;=8,0,IF(L40&lt;=16,6,0))-IF(L40&lt;=8,0,IF(L40&lt;=16,(L40-9)*0.17,0)),0)+IF(F40="JEOF",IF(L40=1,34,IF(L40=2,26.04,IF(L40=3,20.6,IF(L40=4,12,IF(L40=5,11,IF(L40=6,10,IF(L40=7,9,IF(L40=8,8,0))))))))+IF(L40&lt;=8,0,IF(L40&lt;=16,6,0))-IF(L40&lt;=8,0,IF(L40&lt;=16,(L40-9)*0.17,0)),0)+IF(F40="JnPČ",IF(L40=1,51,IF(L40=2,35.7,IF(L40=3,27,IF(L40=4,19.5,IF(L40=5,18,IF(L40=6,16.5,IF(L40=7,15,IF(L40=8,13.5,0))))))))+IF(L40&lt;=8,0,IF(L40&lt;=16,10,0))-IF(L40&lt;=8,0,IF(L40&lt;=16,(L40-9)*0.255,0)),0)+IF(F40="JnEČ",IF(L40=1,25.5,IF(L40=2,19.53,IF(L40=3,15.48,IF(L40=4,9,IF(L40=5,8.25,IF(L40=6,7.5,IF(L40=7,6.75,IF(L40=8,6,0))))))))+IF(L40&lt;=8,0,IF(L40&lt;=16,5,0))-IF(L40&lt;=8,0,IF(L40&lt;=16,(L40-9)*0.1275,0)),0)+IF(F40="JčPČ",IF(L40=1,21.25,IF(L40=2,14.5,IF(L40=3,11.5,IF(L40=4,7,IF(L40=5,6.5,IF(L40=6,6,IF(L40=7,5.5,IF(L40=8,5,0))))))))+IF(L40&lt;=8,0,IF(L40&lt;=16,4,0))-IF(L40&lt;=8,0,IF(L40&lt;=16,(L40-9)*0.10625,0)),0)+IF(F40="JčEČ",IF(L40=1,17,IF(L40=2,13.02,IF(L40=3,10.32,IF(L40=4,6,IF(L40=5,5.5,IF(L40=6,5,IF(L40=7,4.5,IF(L40=8,4,0))))))))+IF(L40&lt;=8,0,IF(L40&lt;=16,3,0))-IF(L40&lt;=8,0,IF(L40&lt;=16,(L40-9)*0.085,0)),0)+IF(F40="NEAK",IF(L40=1,11.48,IF(L40=2,8.79,IF(L40=3,6.97,IF(L40=4,4.05,IF(L40=5,3.71,IF(L40=6,3.38,IF(L40=7,3.04,IF(L40=8,2.7,0))))))))+IF(L40&lt;=8,0,IF(L40&lt;=16,2,IF(L40&lt;=24,1.3,0)))-IF(L40&lt;=8,0,IF(L40&lt;=16,(L40-9)*0.0574,IF(L40&lt;=24,(L40-17)*0.0574,0))),0))*IF(L40&lt;0,1,IF(OR(F40="PČ",F40="PŽ",F40="PT"),IF(J40&lt;32,J40/32,1),1))* IF(L40&lt;0,1,IF(OR(F40="EČ",F40="EŽ",F40="JOŽ",F40="JPČ",F40="NEAK"),IF(J40&lt;24,J40/24,1),1))*IF(L40&lt;0,1,IF(OR(F40="PČneol",F40="JEČ",F40="JEOF",F40="JnPČ",F40="JnEČ",F40="JčPČ",F40="JčEČ"),IF(J40&lt;16,J40/16,1),1))*IF(L40&lt;0,1,IF(F40="EČneol",IF(J40&lt;8,J40/8,1),1))</f>
        <v>29.249999999999996</v>
      </c>
      <c r="O40" s="9">
        <f t="shared" ref="O40:O49" si="6">IF(F40="OŽ",N40,IF(H40="Ne",IF(J40*0.3&lt;J40-L40,N40,0),IF(J40*0.1&lt;J40-L40,N40,0)))</f>
        <v>29.249999999999996</v>
      </c>
      <c r="P40" s="4">
        <f t="shared" ref="P40" si="7">IF(O40=0,0,IF(F40="OŽ",IF(L40&gt;35,0,IF(J40&gt;35,(36-L40)*1.836,((36-L40)-(36-J40))*1.836)),0)+IF(F40="PČ",IF(L40&gt;31,0,IF(J40&gt;31,(32-L40)*1.347,((32-L40)-(32-J40))*1.347)),0)+ IF(F40="PČneol",IF(L40&gt;15,0,IF(J40&gt;15,(16-L40)*0.255,((16-L40)-(16-J40))*0.255)),0)+IF(F40="PŽ",IF(L40&gt;31,0,IF(J40&gt;31,(32-L40)*0.255,((32-L40)-(32-J40))*0.255)),0)+IF(F40="EČ",IF(L40&gt;23,0,IF(J40&gt;23,(24-L40)*0.612,((24-L40)-(24-J40))*0.612)),0)+IF(F40="EČneol",IF(L40&gt;7,0,IF(J40&gt;7,(8-L40)*0.204,((8-L40)-(8-J40))*0.204)),0)+IF(F40="EŽ",IF(L40&gt;23,0,IF(J40&gt;23,(24-L40)*0.204,((24-L40)-(24-J40))*0.204)),0)+IF(F40="PT",IF(L40&gt;31,0,IF(J40&gt;31,(32-L40)*0.204,((32-L40)-(32-J40))*0.204)),0)+IF(F40="JOŽ",IF(L40&gt;23,0,IF(J40&gt;23,(24-L40)*0.255,((24-L40)-(24-J40))*0.255)),0)+IF(F40="JPČ",IF(L40&gt;23,0,IF(J40&gt;23,(24-L40)*0.204,((24-L40)-(24-J40))*0.204)),0)+IF(F40="JEČ",IF(L40&gt;15,0,IF(J40&gt;15,(16-L40)*0.102,((16-L40)-(16-J40))*0.102)),0)+IF(F40="JEOF",IF(L40&gt;15,0,IF(J40&gt;15,(16-L40)*0.102,((16-L40)-(16-J40))*0.102)),0)+IF(F40="JnPČ",IF(L40&gt;15,0,IF(J40&gt;15,(16-L40)*0.153,((16-L40)-(16-J40))*0.153)),0)+IF(F40="JnEČ",IF(L40&gt;15,0,IF(J40&gt;15,(16-L40)*0.0765,((16-L40)-(16-J40))*0.0765)),0)+IF(F40="JčPČ",IF(L40&gt;15,0,IF(J40&gt;15,(16-L40)*0.06375,((16-L40)-(16-J40))*0.06375)),0)+IF(F40="JčEČ",IF(L40&gt;15,0,IF(J40&gt;15,(16-L40)*0.051,((16-L40)-(16-J40))*0.051)),0)+IF(F40="NEAK",IF(L40&gt;23,0,IF(J40&gt;23,(24-L40)*0.03444,((24-L40)-(24-J40))*0.03444)),0))</f>
        <v>3.6719999999999997</v>
      </c>
      <c r="Q40" s="11">
        <f t="shared" ref="Q40" si="8">IF(ISERROR(P40*100/N40),0,(P40*100/N40))</f>
        <v>12.553846153846155</v>
      </c>
      <c r="R40" s="10">
        <f t="shared" ref="R40:R49" si="9">IF(Q40&lt;=30,O40+P40,O40+O40*0.3)*IF(G40=1,0.4,IF(G40=2,0.75,IF(G40="1 (kas 4 m. 1 k. nerengiamos)",0.52,1)))*IF(D40="olimpinė",1,IF(M40="Ne",0.5,1))*IF(OR(A$5="Lietuvos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federacija"),IF(OR(J40&lt;8,K40&lt;16),0,1),1)*E40*IF(I40&lt;=1,1,1/I40)*IF(OR(A$5="Lietuvos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13.168799999999999</v>
      </c>
    </row>
    <row r="41" spans="1:18" s="8" customFormat="1">
      <c r="A41" s="59">
        <v>2</v>
      </c>
      <c r="B41" s="59" t="s">
        <v>42</v>
      </c>
      <c r="C41" s="12" t="s">
        <v>34</v>
      </c>
      <c r="D41" s="59" t="s">
        <v>30</v>
      </c>
      <c r="E41" s="59">
        <v>1</v>
      </c>
      <c r="F41" s="59" t="s">
        <v>41</v>
      </c>
      <c r="G41" s="59">
        <v>1</v>
      </c>
      <c r="H41" s="59" t="s">
        <v>32</v>
      </c>
      <c r="I41" s="59"/>
      <c r="J41" s="59">
        <v>14</v>
      </c>
      <c r="K41" s="59">
        <v>16</v>
      </c>
      <c r="L41" s="59">
        <v>5</v>
      </c>
      <c r="M41" s="59" t="s">
        <v>33</v>
      </c>
      <c r="N41" s="3">
        <f t="shared" si="5"/>
        <v>38.5</v>
      </c>
      <c r="O41" s="9">
        <f t="shared" si="6"/>
        <v>38.5</v>
      </c>
      <c r="P41" s="4">
        <f t="shared" ref="P41:P49" si="10">IF(O41=0,0,IF(F41="OŽ",IF(L41&gt;35,0,IF(J41&gt;35,(36-L41)*1.836,((36-L41)-(36-J41))*1.836)),0)+IF(F41="PČ",IF(L41&gt;31,0,IF(J41&gt;31,(32-L41)*1.347,((32-L41)-(32-J41))*1.347)),0)+ IF(F41="PČneol",IF(L41&gt;15,0,IF(J41&gt;15,(16-L41)*0.255,((16-L41)-(16-J41))*0.255)),0)+IF(F41="PŽ",IF(L41&gt;31,0,IF(J41&gt;31,(32-L41)*0.255,((32-L41)-(32-J41))*0.255)),0)+IF(F41="EČ",IF(L41&gt;23,0,IF(J41&gt;23,(24-L41)*0.612,((24-L41)-(24-J41))*0.612)),0)+IF(F41="EČneol",IF(L41&gt;7,0,IF(J41&gt;7,(8-L41)*0.204,((8-L41)-(8-J41))*0.204)),0)+IF(F41="EŽ",IF(L41&gt;23,0,IF(J41&gt;23,(24-L41)*0.204,((24-L41)-(24-J41))*0.204)),0)+IF(F41="PT",IF(L41&gt;31,0,IF(J41&gt;31,(32-L41)*0.204,((32-L41)-(32-J41))*0.204)),0)+IF(F41="JOŽ",IF(L41&gt;23,0,IF(J41&gt;23,(24-L41)*0.255,((24-L41)-(24-J41))*0.255)),0)+IF(F41="JPČ",IF(L41&gt;23,0,IF(J41&gt;23,(24-L41)*0.204,((24-L41)-(24-J41))*0.204)),0)+IF(F41="JEČ",IF(L41&gt;15,0,IF(J41&gt;15,(16-L41)*0.102,((16-L41)-(16-J41))*0.102)),0)+IF(F41="JEOF",IF(L41&gt;15,0,IF(J41&gt;15,(16-L41)*0.102,((16-L41)-(16-J41))*0.102)),0)+IF(F41="JnPČ",IF(L41&gt;15,0,IF(J41&gt;15,(16-L41)*0.153,((16-L41)-(16-J41))*0.153)),0)+IF(F41="JnEČ",IF(L41&gt;15,0,IF(J41&gt;15,(16-L41)*0.0765,((16-L41)-(16-J41))*0.0765)),0)+IF(F41="JčPČ",IF(L41&gt;15,0,IF(J41&gt;15,(16-L41)*0.06375,((16-L41)-(16-J41))*0.06375)),0)+IF(F41="JčEČ",IF(L41&gt;15,0,IF(J41&gt;15,(16-L41)*0.051,((16-L41)-(16-J41))*0.051)),0)+IF(F41="NEAK",IF(L41&gt;23,0,IF(J41&gt;23,(24-L41)*0.03444,((24-L41)-(24-J41))*0.03444)),0))</f>
        <v>5.508</v>
      </c>
      <c r="Q41" s="11">
        <f t="shared" ref="Q41:Q49" si="11">IF(ISERROR(P41*100/N41),0,(P41*100/N41))</f>
        <v>14.306493506493505</v>
      </c>
      <c r="R41" s="10">
        <f t="shared" si="9"/>
        <v>17.603200000000001</v>
      </c>
    </row>
    <row r="42" spans="1:18" s="8" customFormat="1">
      <c r="A42" s="59">
        <v>3</v>
      </c>
      <c r="B42" s="59"/>
      <c r="C42" s="12"/>
      <c r="D42" s="59"/>
      <c r="E42" s="59"/>
      <c r="F42" s="59"/>
      <c r="G42" s="59"/>
      <c r="H42" s="59"/>
      <c r="I42" s="59"/>
      <c r="J42" s="59"/>
      <c r="K42" s="59"/>
      <c r="L42" s="59"/>
      <c r="M42" s="59"/>
      <c r="N42" s="3">
        <f t="shared" si="5"/>
        <v>0</v>
      </c>
      <c r="O42" s="9">
        <f t="shared" si="6"/>
        <v>0</v>
      </c>
      <c r="P42" s="4">
        <f t="shared" si="10"/>
        <v>0</v>
      </c>
      <c r="Q42" s="11">
        <f t="shared" si="11"/>
        <v>0</v>
      </c>
      <c r="R42" s="10">
        <f t="shared" si="9"/>
        <v>0</v>
      </c>
    </row>
    <row r="43" spans="1:18" s="8" customFormat="1">
      <c r="A43" s="59">
        <v>4</v>
      </c>
      <c r="B43" s="59"/>
      <c r="C43" s="12"/>
      <c r="D43" s="59"/>
      <c r="E43" s="59"/>
      <c r="F43" s="59"/>
      <c r="G43" s="59"/>
      <c r="H43" s="59"/>
      <c r="I43" s="59"/>
      <c r="J43" s="59"/>
      <c r="K43" s="59"/>
      <c r="L43" s="59"/>
      <c r="M43" s="59"/>
      <c r="N43" s="3">
        <f t="shared" si="5"/>
        <v>0</v>
      </c>
      <c r="O43" s="9">
        <f t="shared" si="6"/>
        <v>0</v>
      </c>
      <c r="P43" s="4">
        <f t="shared" si="10"/>
        <v>0</v>
      </c>
      <c r="Q43" s="11">
        <f t="shared" si="11"/>
        <v>0</v>
      </c>
      <c r="R43" s="10">
        <f t="shared" si="9"/>
        <v>0</v>
      </c>
    </row>
    <row r="44" spans="1:18" s="8" customFormat="1">
      <c r="A44" s="59">
        <v>5</v>
      </c>
      <c r="B44" s="59"/>
      <c r="C44" s="12"/>
      <c r="D44" s="59"/>
      <c r="E44" s="59"/>
      <c r="F44" s="59"/>
      <c r="G44" s="59"/>
      <c r="H44" s="59"/>
      <c r="I44" s="59"/>
      <c r="J44" s="59"/>
      <c r="K44" s="59"/>
      <c r="L44" s="59"/>
      <c r="M44" s="59"/>
      <c r="N44" s="3">
        <f t="shared" si="5"/>
        <v>0</v>
      </c>
      <c r="O44" s="9">
        <f t="shared" si="6"/>
        <v>0</v>
      </c>
      <c r="P44" s="4">
        <f t="shared" si="10"/>
        <v>0</v>
      </c>
      <c r="Q44" s="11">
        <f t="shared" si="11"/>
        <v>0</v>
      </c>
      <c r="R44" s="10">
        <f t="shared" si="9"/>
        <v>0</v>
      </c>
    </row>
    <row r="45" spans="1:18" s="8" customFormat="1">
      <c r="A45" s="59">
        <v>6</v>
      </c>
      <c r="B45" s="59"/>
      <c r="C45" s="12"/>
      <c r="D45" s="59"/>
      <c r="E45" s="59"/>
      <c r="F45" s="59"/>
      <c r="G45" s="59"/>
      <c r="H45" s="59"/>
      <c r="I45" s="59"/>
      <c r="J45" s="59"/>
      <c r="K45" s="59"/>
      <c r="L45" s="59"/>
      <c r="M45" s="59"/>
      <c r="N45" s="3">
        <f t="shared" si="5"/>
        <v>0</v>
      </c>
      <c r="O45" s="9">
        <f t="shared" si="6"/>
        <v>0</v>
      </c>
      <c r="P45" s="4">
        <f t="shared" si="10"/>
        <v>0</v>
      </c>
      <c r="Q45" s="11">
        <f t="shared" si="11"/>
        <v>0</v>
      </c>
      <c r="R45" s="10">
        <f t="shared" si="9"/>
        <v>0</v>
      </c>
    </row>
    <row r="46" spans="1:18" s="8" customFormat="1">
      <c r="A46" s="59">
        <v>7</v>
      </c>
      <c r="B46" s="59"/>
      <c r="C46" s="12"/>
      <c r="D46" s="59"/>
      <c r="E46" s="59"/>
      <c r="F46" s="59"/>
      <c r="G46" s="59"/>
      <c r="H46" s="59"/>
      <c r="I46" s="59"/>
      <c r="J46" s="59"/>
      <c r="K46" s="59"/>
      <c r="L46" s="59"/>
      <c r="M46" s="59"/>
      <c r="N46" s="3">
        <f t="shared" si="5"/>
        <v>0</v>
      </c>
      <c r="O46" s="9">
        <f t="shared" si="6"/>
        <v>0</v>
      </c>
      <c r="P46" s="4">
        <f t="shared" si="10"/>
        <v>0</v>
      </c>
      <c r="Q46" s="11">
        <f t="shared" si="11"/>
        <v>0</v>
      </c>
      <c r="R46" s="10">
        <f t="shared" si="9"/>
        <v>0</v>
      </c>
    </row>
    <row r="47" spans="1:18" s="8" customFormat="1">
      <c r="A47" s="59">
        <v>8</v>
      </c>
      <c r="B47" s="59"/>
      <c r="C47" s="12"/>
      <c r="D47" s="59"/>
      <c r="E47" s="59"/>
      <c r="F47" s="59"/>
      <c r="G47" s="59"/>
      <c r="H47" s="59"/>
      <c r="I47" s="59"/>
      <c r="J47" s="59"/>
      <c r="K47" s="59"/>
      <c r="L47" s="59"/>
      <c r="M47" s="59"/>
      <c r="N47" s="3">
        <f t="shared" si="5"/>
        <v>0</v>
      </c>
      <c r="O47" s="9">
        <f t="shared" si="6"/>
        <v>0</v>
      </c>
      <c r="P47" s="4">
        <f t="shared" si="10"/>
        <v>0</v>
      </c>
      <c r="Q47" s="11">
        <f t="shared" si="11"/>
        <v>0</v>
      </c>
      <c r="R47" s="10">
        <f t="shared" si="9"/>
        <v>0</v>
      </c>
    </row>
    <row r="48" spans="1:18" s="8" customFormat="1">
      <c r="A48" s="59">
        <v>9</v>
      </c>
      <c r="B48" s="59"/>
      <c r="C48" s="12"/>
      <c r="D48" s="59"/>
      <c r="E48" s="59"/>
      <c r="F48" s="59"/>
      <c r="G48" s="59"/>
      <c r="H48" s="59"/>
      <c r="I48" s="59"/>
      <c r="J48" s="59"/>
      <c r="K48" s="59"/>
      <c r="L48" s="59"/>
      <c r="M48" s="59"/>
      <c r="N48" s="3">
        <f t="shared" si="5"/>
        <v>0</v>
      </c>
      <c r="O48" s="9">
        <f t="shared" si="6"/>
        <v>0</v>
      </c>
      <c r="P48" s="4">
        <f t="shared" si="10"/>
        <v>0</v>
      </c>
      <c r="Q48" s="11">
        <f t="shared" si="11"/>
        <v>0</v>
      </c>
      <c r="R48" s="10">
        <f t="shared" si="9"/>
        <v>0</v>
      </c>
    </row>
    <row r="49" spans="1:19" s="8" customFormat="1">
      <c r="A49" s="59">
        <v>10</v>
      </c>
      <c r="B49" s="59"/>
      <c r="C49" s="12"/>
      <c r="D49" s="59"/>
      <c r="E49" s="59"/>
      <c r="F49" s="59"/>
      <c r="G49" s="59"/>
      <c r="H49" s="59"/>
      <c r="I49" s="59"/>
      <c r="J49" s="59"/>
      <c r="K49" s="59"/>
      <c r="L49" s="59"/>
      <c r="M49" s="59"/>
      <c r="N49" s="3">
        <f t="shared" si="5"/>
        <v>0</v>
      </c>
      <c r="O49" s="9">
        <f t="shared" si="6"/>
        <v>0</v>
      </c>
      <c r="P49" s="4">
        <f t="shared" si="10"/>
        <v>0</v>
      </c>
      <c r="Q49" s="11">
        <f t="shared" si="11"/>
        <v>0</v>
      </c>
      <c r="R49" s="10">
        <f t="shared" si="9"/>
        <v>0</v>
      </c>
    </row>
    <row r="50" spans="1:19" s="8" customFormat="1" ht="15.75" customHeight="1">
      <c r="A50" s="62" t="s">
        <v>35</v>
      </c>
      <c r="B50" s="63"/>
      <c r="C50" s="63"/>
      <c r="D50" s="63"/>
      <c r="E50" s="63"/>
      <c r="F50" s="63"/>
      <c r="G50" s="63"/>
      <c r="H50" s="63"/>
      <c r="I50" s="63"/>
      <c r="J50" s="63"/>
      <c r="K50" s="63"/>
      <c r="L50" s="63"/>
      <c r="M50" s="63"/>
      <c r="N50" s="63"/>
      <c r="O50" s="63"/>
      <c r="P50" s="63"/>
      <c r="Q50" s="64"/>
      <c r="R50" s="10">
        <f>SUM(R40:R49)</f>
        <v>30.771999999999998</v>
      </c>
    </row>
    <row r="51" spans="1:19" s="8" customFormat="1" ht="15.75" customHeight="1">
      <c r="A51" s="23" t="s">
        <v>36</v>
      </c>
      <c r="B51" s="23"/>
      <c r="C51" s="15"/>
      <c r="D51" s="15"/>
      <c r="E51" s="15"/>
      <c r="F51" s="15"/>
      <c r="G51" s="15"/>
      <c r="H51" s="15"/>
      <c r="I51" s="15"/>
      <c r="J51" s="15"/>
      <c r="K51" s="15"/>
      <c r="L51" s="15"/>
      <c r="M51" s="15"/>
      <c r="N51" s="15"/>
      <c r="O51" s="15"/>
      <c r="P51" s="15"/>
      <c r="Q51" s="15"/>
      <c r="R51" s="16"/>
    </row>
    <row r="52" spans="1:19" s="8" customFormat="1" ht="15.75" customHeight="1">
      <c r="A52" s="48" t="s">
        <v>37</v>
      </c>
      <c r="B52" s="48"/>
      <c r="C52" s="48"/>
      <c r="D52" s="48"/>
      <c r="E52" s="48"/>
      <c r="F52" s="48"/>
      <c r="G52" s="48"/>
      <c r="H52" s="48"/>
      <c r="I52" s="48"/>
      <c r="J52" s="15"/>
      <c r="K52" s="15"/>
      <c r="L52" s="15"/>
      <c r="M52" s="15"/>
      <c r="N52" s="15"/>
      <c r="O52" s="15"/>
      <c r="P52" s="15"/>
      <c r="Q52" s="15"/>
      <c r="R52" s="16"/>
    </row>
    <row r="53" spans="1:19" s="8" customFormat="1" ht="15.75" customHeight="1">
      <c r="A53" s="48"/>
      <c r="B53" s="48"/>
      <c r="C53" s="48"/>
      <c r="D53" s="48"/>
      <c r="E53" s="48"/>
      <c r="F53" s="48"/>
      <c r="G53" s="48"/>
      <c r="H53" s="48"/>
      <c r="I53" s="48"/>
      <c r="J53" s="15"/>
      <c r="K53" s="15"/>
      <c r="L53" s="15"/>
      <c r="M53" s="15"/>
      <c r="N53" s="15"/>
      <c r="O53" s="15"/>
      <c r="P53" s="15"/>
      <c r="Q53" s="15"/>
      <c r="R53" s="16"/>
    </row>
    <row r="54" spans="1:19" s="8" customFormat="1" ht="15.75" customHeight="1">
      <c r="A54" s="65" t="s">
        <v>43</v>
      </c>
      <c r="B54" s="66"/>
      <c r="C54" s="66"/>
      <c r="D54" s="66"/>
      <c r="E54" s="66"/>
      <c r="F54" s="66"/>
      <c r="G54" s="66"/>
      <c r="H54" s="66"/>
      <c r="I54" s="66"/>
      <c r="J54" s="66"/>
      <c r="K54" s="66"/>
      <c r="L54" s="66"/>
      <c r="M54" s="66"/>
      <c r="N54" s="66"/>
      <c r="O54" s="66"/>
      <c r="P54" s="66"/>
      <c r="Q54" s="55"/>
    </row>
    <row r="55" spans="1:19" ht="15.75" customHeight="1">
      <c r="A55" s="67" t="s">
        <v>44</v>
      </c>
      <c r="B55" s="68"/>
      <c r="C55" s="68"/>
      <c r="D55" s="49"/>
      <c r="E55" s="49"/>
      <c r="F55" s="49"/>
      <c r="G55" s="49"/>
      <c r="H55" s="49"/>
      <c r="I55" s="49"/>
      <c r="J55" s="49"/>
      <c r="K55" s="49"/>
      <c r="L55" s="49"/>
      <c r="M55" s="49"/>
      <c r="N55" s="49"/>
      <c r="O55" s="49"/>
      <c r="P55" s="49"/>
      <c r="Q55" s="55"/>
      <c r="R55" s="8"/>
      <c r="S55" s="8"/>
    </row>
    <row r="56" spans="1:19" ht="15.75" customHeight="1">
      <c r="A56" s="65" t="s">
        <v>27</v>
      </c>
      <c r="B56" s="66"/>
      <c r="C56" s="66"/>
      <c r="D56" s="66"/>
      <c r="E56" s="66"/>
      <c r="F56" s="66"/>
      <c r="G56" s="66"/>
      <c r="H56" s="66"/>
      <c r="I56" s="66"/>
      <c r="J56" s="66"/>
      <c r="K56" s="66"/>
      <c r="L56" s="66"/>
      <c r="M56" s="66"/>
      <c r="N56" s="66"/>
      <c r="O56" s="66"/>
      <c r="P56" s="66"/>
      <c r="Q56" s="55"/>
      <c r="R56" s="8"/>
      <c r="S56" s="8"/>
    </row>
    <row r="57" spans="1:19" s="7" customFormat="1">
      <c r="A57" s="59">
        <v>1</v>
      </c>
      <c r="B57" s="59" t="s">
        <v>45</v>
      </c>
      <c r="C57" s="12" t="s">
        <v>46</v>
      </c>
      <c r="D57" s="59" t="s">
        <v>30</v>
      </c>
      <c r="E57" s="59">
        <v>1</v>
      </c>
      <c r="F57" s="59" t="s">
        <v>47</v>
      </c>
      <c r="G57" s="59">
        <v>1</v>
      </c>
      <c r="H57" s="59" t="s">
        <v>32</v>
      </c>
      <c r="I57" s="59"/>
      <c r="J57" s="59">
        <v>7</v>
      </c>
      <c r="K57" s="59">
        <v>15</v>
      </c>
      <c r="L57" s="59">
        <v>2</v>
      </c>
      <c r="M57" s="59" t="s">
        <v>33</v>
      </c>
      <c r="N57" s="3">
        <f t="shared" ref="N57:N66" si="12">(IF(F57="OŽ",IF(L57=1,550.8,IF(L57=2,426.38,IF(L57=3,342.14,IF(L57=4,181.44,IF(L57=5,168.48,IF(L57=6,155.52,IF(L57=7,148.5,IF(L57=8,144,0))))))))+IF(L57&lt;=8,0,IF(L57&lt;=16,137.7,IF(L57&lt;=24,108,IF(L57&lt;=32,80.1,IF(L57&lt;=36,52.2,0)))))-IF(L57&lt;=8,0,IF(L57&lt;=16,(L57-9)*2.754,IF(L57&lt;=24,(L57-17)* 2.754,IF(L57&lt;=32,(L57-25)* 2.754,IF(L57&lt;=36,(L57-33)*2.754,0))))),0)+IF(F57="PČ",IF(L57=1,449,IF(L57=2,314.6,IF(L57=3,238,IF(L57=4,172,IF(L57=5,159,IF(L57=6,145,IF(L57=7,132,IF(L57=8,119,0))))))))+IF(L57&lt;=8,0,IF(L57&lt;=16,88,IF(L57&lt;=24,55,IF(L57&lt;=32,22,0))))-IF(L57&lt;=8,0,IF(L57&lt;=16,(L57-9)*2.245,IF(L57&lt;=24,(L57-17)*2.245,IF(L57&lt;=32,(L57-25)*2.245,0)))),0)+IF(F57="PČneol",IF(L57=1,85,IF(L57=2,64.61,IF(L57=3,50.76,IF(L57=4,16.25,IF(L57=5,15,IF(L57=6,13.75,IF(L57=7,12.5,IF(L57=8,11.25,0))))))))+IF(L57&lt;=8,0,IF(L57&lt;=16,9,0))-IF(L57&lt;=8,0,IF(L57&lt;=16,(L57-9)*0.425,0)),0)+IF(F57="PŽ",IF(L57=1,85,IF(L57=2,59.5,IF(L57=3,45,IF(L57=4,32.5,IF(L57=5,30,IF(L57=6,27.5,IF(L57=7,25,IF(L57=8,22.5,0))))))))+IF(L57&lt;=8,0,IF(L57&lt;=16,19,IF(L57&lt;=24,13,IF(L57&lt;=32,8,0))))-IF(L57&lt;=8,0,IF(L57&lt;=16,(L57-9)*0.425,IF(L57&lt;=24,(L57-17)*0.425,IF(L57&lt;=32,(L57-25)*0.425,0)))),0)+IF(F57="EČ",IF(L57=1,204,IF(L57=2,156.24,IF(L57=3,123.84,IF(L57=4,72,IF(L57=5,66,IF(L57=6,60,IF(L57=7,54,IF(L57=8,48,0))))))))+IF(L57&lt;=8,0,IF(L57&lt;=16,40,IF(L57&lt;=24,25,0)))-IF(L57&lt;=8,0,IF(L57&lt;=16,(L57-9)*1.02,IF(L57&lt;=24,(L57-17)*1.02,0))),0)+IF(F57="EČneol",IF(L57=1,68,IF(L57=2,51.69,IF(L57=3,40.61,IF(L57=4,13,IF(L57=5,12,IF(L57=6,11,IF(L57=7,10,IF(L57=8,9,0)))))))))+IF(F57="EŽ",IF(L57=1,68,IF(L57=2,47.6,IF(L57=3,36,IF(L57=4,18,IF(L57=5,16.5,IF(L57=6,15,IF(L57=7,13.5,IF(L57=8,12,0))))))))+IF(L57&lt;=8,0,IF(L57&lt;=16,10,IF(L57&lt;=24,6,0)))-IF(L57&lt;=8,0,IF(L57&lt;=16,(L57-9)*0.34,IF(L57&lt;=24,(L57-17)*0.34,0))),0)+IF(F57="PT",IF(L57=1,68,IF(L57=2,52.08,IF(L57=3,41.28,IF(L57=4,24,IF(L57=5,22,IF(L57=6,20,IF(L57=7,18,IF(L57=8,16,0))))))))+IF(L57&lt;=8,0,IF(L57&lt;=16,13,IF(L57&lt;=24,9,IF(L57&lt;=32,4,0))))-IF(L57&lt;=8,0,IF(L57&lt;=16,(L57-9)*0.34,IF(L57&lt;=24,(L57-17)*0.34,IF(L57&lt;=32,(L57-25)*0.34,0)))),0)+IF(F57="JOŽ",IF(L57=1,85,IF(L57=2,59.5,IF(L57=3,45,IF(L57=4,32.5,IF(L57=5,30,IF(L57=6,27.5,IF(L57=7,25,IF(L57=8,22.5,0))))))))+IF(L57&lt;=8,0,IF(L57&lt;=16,19,IF(L57&lt;=24,13,0)))-IF(L57&lt;=8,0,IF(L57&lt;=16,(L57-9)*0.425,IF(L57&lt;=24,(L57-17)*0.425,0))),0)+IF(F57="JPČ",IF(L57=1,68,IF(L57=2,47.6,IF(L57=3,36,IF(L57=4,26,IF(L57=5,24,IF(L57=6,22,IF(L57=7,20,IF(L57=8,18,0))))))))+IF(L57&lt;=8,0,IF(L57&lt;=16,13,IF(L57&lt;=24,9,0)))-IF(L57&lt;=8,0,IF(L57&lt;=16,(L57-9)*0.34,IF(L57&lt;=24,(L57-17)*0.34,0))),0)+IF(F57="JEČ",IF(L57=1,34,IF(L57=2,26.04,IF(L57=3,20.6,IF(L57=4,12,IF(L57=5,11,IF(L57=6,10,IF(L57=7,9,IF(L57=8,8,0))))))))+IF(L57&lt;=8,0,IF(L57&lt;=16,6,0))-IF(L57&lt;=8,0,IF(L57&lt;=16,(L57-9)*0.17,0)),0)+IF(F57="JEOF",IF(L57=1,34,IF(L57=2,26.04,IF(L57=3,20.6,IF(L57=4,12,IF(L57=5,11,IF(L57=6,10,IF(L57=7,9,IF(L57=8,8,0))))))))+IF(L57&lt;=8,0,IF(L57&lt;=16,6,0))-IF(L57&lt;=8,0,IF(L57&lt;=16,(L57-9)*0.17,0)),0)+IF(F57="JnPČ",IF(L57=1,51,IF(L57=2,35.7,IF(L57=3,27,IF(L57=4,19.5,IF(L57=5,18,IF(L57=6,16.5,IF(L57=7,15,IF(L57=8,13.5,0))))))))+IF(L57&lt;=8,0,IF(L57&lt;=16,10,0))-IF(L57&lt;=8,0,IF(L57&lt;=16,(L57-9)*0.255,0)),0)+IF(F57="JnEČ",IF(L57=1,25.5,IF(L57=2,19.53,IF(L57=3,15.48,IF(L57=4,9,IF(L57=5,8.25,IF(L57=6,7.5,IF(L57=7,6.75,IF(L57=8,6,0))))))))+IF(L57&lt;=8,0,IF(L57&lt;=16,5,0))-IF(L57&lt;=8,0,IF(L57&lt;=16,(L57-9)*0.1275,0)),0)+IF(F57="JčPČ",IF(L57=1,21.25,IF(L57=2,14.5,IF(L57=3,11.5,IF(L57=4,7,IF(L57=5,6.5,IF(L57=6,6,IF(L57=7,5.5,IF(L57=8,5,0))))))))+IF(L57&lt;=8,0,IF(L57&lt;=16,4,0))-IF(L57&lt;=8,0,IF(L57&lt;=16,(L57-9)*0.10625,0)),0)+IF(F57="JčEČ",IF(L57=1,17,IF(L57=2,13.02,IF(L57=3,10.32,IF(L57=4,6,IF(L57=5,5.5,IF(L57=6,5,IF(L57=7,4.5,IF(L57=8,4,0))))))))+IF(L57&lt;=8,0,IF(L57&lt;=16,3,0))-IF(L57&lt;=8,0,IF(L57&lt;=16,(L57-9)*0.085,0)),0)+IF(F57="NEAK",IF(L57=1,11.48,IF(L57=2,8.79,IF(L57=3,6.97,IF(L57=4,4.05,IF(L57=5,3.71,IF(L57=6,3.38,IF(L57=7,3.04,IF(L57=8,2.7,0))))))))+IF(L57&lt;=8,0,IF(L57&lt;=16,2,IF(L57&lt;=24,1.3,0)))-IF(L57&lt;=8,0,IF(L57&lt;=16,(L57-9)*0.0574,IF(L57&lt;=24,(L57-17)*0.0574,0))),0))*IF(L57&lt;0,1,IF(OR(F57="PČ",F57="PŽ",F57="PT"),IF(J57&lt;32,J57/32,1),1))* IF(L57&lt;0,1,IF(OR(F57="EČ",F57="EŽ",F57="JOŽ",F57="JPČ",F57="NEAK"),IF(J57&lt;24,J57/24,1),1))*IF(L57&lt;0,1,IF(OR(F57="PČneol",F57="JEČ",F57="JEOF",F57="JnPČ",F57="JnEČ",F57="JčPČ",F57="JčEČ"),IF(J57&lt;16,J57/16,1),1))*IF(L57&lt;0,1,IF(F57="EČneol",IF(J57&lt;8,J57/8,1),1))</f>
        <v>68.818750000000009</v>
      </c>
      <c r="O57" s="9">
        <f t="shared" ref="O57:O66" si="13">IF(F57="OŽ",N57,IF(H57="Ne",IF(J57*0.3&lt;J57-L57,N57,0),IF(J57*0.1&lt;J57-L57,N57,0)))</f>
        <v>68.818750000000009</v>
      </c>
      <c r="P57" s="4">
        <f t="shared" ref="P57" si="14">IF(O57=0,0,IF(F57="OŽ",IF(L57&gt;35,0,IF(J57&gt;35,(36-L57)*1.836,((36-L57)-(36-J57))*1.836)),0)+IF(F57="PČ",IF(L57&gt;31,0,IF(J57&gt;31,(32-L57)*1.347,((32-L57)-(32-J57))*1.347)),0)+ IF(F57="PČneol",IF(L57&gt;15,0,IF(J57&gt;15,(16-L57)*0.255,((16-L57)-(16-J57))*0.255)),0)+IF(F57="PŽ",IF(L57&gt;31,0,IF(J57&gt;31,(32-L57)*0.255,((32-L57)-(32-J57))*0.255)),0)+IF(F57="EČ",IF(L57&gt;23,0,IF(J57&gt;23,(24-L57)*0.612,((24-L57)-(24-J57))*0.612)),0)+IF(F57="EČneol",IF(L57&gt;7,0,IF(J57&gt;7,(8-L57)*0.204,((8-L57)-(8-J57))*0.204)),0)+IF(F57="EŽ",IF(L57&gt;23,0,IF(J57&gt;23,(24-L57)*0.204,((24-L57)-(24-J57))*0.204)),0)+IF(F57="PT",IF(L57&gt;31,0,IF(J57&gt;31,(32-L57)*0.204,((32-L57)-(32-J57))*0.204)),0)+IF(F57="JOŽ",IF(L57&gt;23,0,IF(J57&gt;23,(24-L57)*0.255,((24-L57)-(24-J57))*0.255)),0)+IF(F57="JPČ",IF(L57&gt;23,0,IF(J57&gt;23,(24-L57)*0.204,((24-L57)-(24-J57))*0.204)),0)+IF(F57="JEČ",IF(L57&gt;15,0,IF(J57&gt;15,(16-L57)*0.102,((16-L57)-(16-J57))*0.102)),0)+IF(F57="JEOF",IF(L57&gt;15,0,IF(J57&gt;15,(16-L57)*0.102,((16-L57)-(16-J57))*0.102)),0)+IF(F57="JnPČ",IF(L57&gt;15,0,IF(J57&gt;15,(16-L57)*0.153,((16-L57)-(16-J57))*0.153)),0)+IF(F57="JnEČ",IF(L57&gt;15,0,IF(J57&gt;15,(16-L57)*0.0765,((16-L57)-(16-J57))*0.0765)),0)+IF(F57="JčPČ",IF(L57&gt;15,0,IF(J57&gt;15,(16-L57)*0.06375,((16-L57)-(16-J57))*0.06375)),0)+IF(F57="JčEČ",IF(L57&gt;15,0,IF(J57&gt;15,(16-L57)*0.051,((16-L57)-(16-J57))*0.051)),0)+IF(F57="NEAK",IF(L57&gt;23,0,IF(J57&gt;23,(24-L57)*0.03444,((24-L57)-(24-J57))*0.03444)),0))</f>
        <v>6.7349999999999994</v>
      </c>
      <c r="Q57" s="11">
        <f t="shared" ref="Q57" si="15">IF(ISERROR(P57*100/N57),0,(P57*100/N57))</f>
        <v>9.7865770593043315</v>
      </c>
      <c r="R57" s="10">
        <v>0</v>
      </c>
      <c r="S57" s="8"/>
    </row>
    <row r="58" spans="1:19">
      <c r="A58" s="59">
        <v>2</v>
      </c>
      <c r="B58" s="59"/>
      <c r="C58" s="12"/>
      <c r="D58" s="59"/>
      <c r="E58" s="59"/>
      <c r="F58" s="59"/>
      <c r="G58" s="59"/>
      <c r="H58" s="59"/>
      <c r="I58" s="59"/>
      <c r="J58" s="59"/>
      <c r="K58" s="59"/>
      <c r="L58" s="59"/>
      <c r="M58" s="59"/>
      <c r="N58" s="3">
        <f t="shared" si="12"/>
        <v>0</v>
      </c>
      <c r="O58" s="9">
        <f t="shared" si="13"/>
        <v>0</v>
      </c>
      <c r="P58" s="4">
        <f t="shared" ref="P58:P66" si="16">IF(O58=0,0,IF(F58="OŽ",IF(L58&gt;35,0,IF(J58&gt;35,(36-L58)*1.836,((36-L58)-(36-J58))*1.836)),0)+IF(F58="PČ",IF(L58&gt;31,0,IF(J58&gt;31,(32-L58)*1.347,((32-L58)-(32-J58))*1.347)),0)+ IF(F58="PČneol",IF(L58&gt;15,0,IF(J58&gt;15,(16-L58)*0.255,((16-L58)-(16-J58))*0.255)),0)+IF(F58="PŽ",IF(L58&gt;31,0,IF(J58&gt;31,(32-L58)*0.255,((32-L58)-(32-J58))*0.255)),0)+IF(F58="EČ",IF(L58&gt;23,0,IF(J58&gt;23,(24-L58)*0.612,((24-L58)-(24-J58))*0.612)),0)+IF(F58="EČneol",IF(L58&gt;7,0,IF(J58&gt;7,(8-L58)*0.204,((8-L58)-(8-J58))*0.204)),0)+IF(F58="EŽ",IF(L58&gt;23,0,IF(J58&gt;23,(24-L58)*0.204,((24-L58)-(24-J58))*0.204)),0)+IF(F58="PT",IF(L58&gt;31,0,IF(J58&gt;31,(32-L58)*0.204,((32-L58)-(32-J58))*0.204)),0)+IF(F58="JOŽ",IF(L58&gt;23,0,IF(J58&gt;23,(24-L58)*0.255,((24-L58)-(24-J58))*0.255)),0)+IF(F58="JPČ",IF(L58&gt;23,0,IF(J58&gt;23,(24-L58)*0.204,((24-L58)-(24-J58))*0.204)),0)+IF(F58="JEČ",IF(L58&gt;15,0,IF(J58&gt;15,(16-L58)*0.102,((16-L58)-(16-J58))*0.102)),0)+IF(F58="JEOF",IF(L58&gt;15,0,IF(J58&gt;15,(16-L58)*0.102,((16-L58)-(16-J58))*0.102)),0)+IF(F58="JnPČ",IF(L58&gt;15,0,IF(J58&gt;15,(16-L58)*0.153,((16-L58)-(16-J58))*0.153)),0)+IF(F58="JnEČ",IF(L58&gt;15,0,IF(J58&gt;15,(16-L58)*0.0765,((16-L58)-(16-J58))*0.0765)),0)+IF(F58="JčPČ",IF(L58&gt;15,0,IF(J58&gt;15,(16-L58)*0.06375,((16-L58)-(16-J58))*0.06375)),0)+IF(F58="JčEČ",IF(L58&gt;15,0,IF(J58&gt;15,(16-L58)*0.051,((16-L58)-(16-J58))*0.051)),0)+IF(F58="NEAK",IF(L58&gt;23,0,IF(J58&gt;23,(24-L58)*0.03444,((24-L58)-(24-J58))*0.03444)),0))</f>
        <v>0</v>
      </c>
      <c r="Q58" s="11">
        <f t="shared" ref="Q58:Q66" si="17">IF(ISERROR(P58*100/N58),0,(P58*100/N58))</f>
        <v>0</v>
      </c>
      <c r="R58" s="10">
        <f t="shared" ref="R58:R66" si="18">IF(Q58&lt;=30,O58+P58,O58+O58*0.3)*IF(G58=1,0.4,IF(G58=2,0.75,IF(G58="1 (kas 4 m. 1 k. nerengiamos)",0.52,1)))*IF(D58="olimpinė",1,IF(M58="Ne",0.5,1))*IF(OR(A$5="Lietuvos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federacija"),IF(OR(J58&lt;8,K58&lt;16),0,1),1)*E58*IF(I58&lt;=1,1,1/I58)*IF(OR(A$5="Lietuvos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8" s="8"/>
    </row>
    <row r="59" spans="1:19" s="8" customFormat="1">
      <c r="A59" s="59">
        <v>3</v>
      </c>
      <c r="B59" s="59"/>
      <c r="C59" s="12"/>
      <c r="D59" s="59"/>
      <c r="E59" s="59"/>
      <c r="F59" s="59"/>
      <c r="G59" s="59"/>
      <c r="H59" s="59"/>
      <c r="I59" s="59"/>
      <c r="J59" s="59"/>
      <c r="K59" s="59"/>
      <c r="L59" s="59"/>
      <c r="M59" s="59"/>
      <c r="N59" s="3">
        <f t="shared" si="12"/>
        <v>0</v>
      </c>
      <c r="O59" s="9">
        <f t="shared" si="13"/>
        <v>0</v>
      </c>
      <c r="P59" s="4">
        <f t="shared" si="16"/>
        <v>0</v>
      </c>
      <c r="Q59" s="11">
        <f t="shared" si="17"/>
        <v>0</v>
      </c>
      <c r="R59" s="10">
        <f t="shared" si="18"/>
        <v>0</v>
      </c>
    </row>
    <row r="60" spans="1:19" s="8" customFormat="1">
      <c r="A60" s="59">
        <v>4</v>
      </c>
      <c r="B60" s="59"/>
      <c r="C60" s="12"/>
      <c r="D60" s="59"/>
      <c r="E60" s="59"/>
      <c r="F60" s="59"/>
      <c r="G60" s="59"/>
      <c r="H60" s="59"/>
      <c r="I60" s="59"/>
      <c r="J60" s="59"/>
      <c r="K60" s="59"/>
      <c r="L60" s="59"/>
      <c r="M60" s="59"/>
      <c r="N60" s="3">
        <f t="shared" si="12"/>
        <v>0</v>
      </c>
      <c r="O60" s="9">
        <f t="shared" si="13"/>
        <v>0</v>
      </c>
      <c r="P60" s="4">
        <f t="shared" si="16"/>
        <v>0</v>
      </c>
      <c r="Q60" s="11">
        <f t="shared" si="17"/>
        <v>0</v>
      </c>
      <c r="R60" s="10">
        <f t="shared" si="18"/>
        <v>0</v>
      </c>
    </row>
    <row r="61" spans="1:19" s="8" customFormat="1">
      <c r="A61" s="59">
        <v>5</v>
      </c>
      <c r="B61" s="59"/>
      <c r="C61" s="12"/>
      <c r="D61" s="59"/>
      <c r="E61" s="59"/>
      <c r="F61" s="59"/>
      <c r="G61" s="59"/>
      <c r="H61" s="59"/>
      <c r="I61" s="59"/>
      <c r="J61" s="59"/>
      <c r="K61" s="59"/>
      <c r="L61" s="59"/>
      <c r="M61" s="59"/>
      <c r="N61" s="3">
        <f t="shared" si="12"/>
        <v>0</v>
      </c>
      <c r="O61" s="9">
        <f t="shared" si="13"/>
        <v>0</v>
      </c>
      <c r="P61" s="4">
        <f t="shared" si="16"/>
        <v>0</v>
      </c>
      <c r="Q61" s="11">
        <f t="shared" si="17"/>
        <v>0</v>
      </c>
      <c r="R61" s="10">
        <f t="shared" si="18"/>
        <v>0</v>
      </c>
    </row>
    <row r="62" spans="1:19">
      <c r="A62" s="59">
        <v>6</v>
      </c>
      <c r="B62" s="59"/>
      <c r="C62" s="12"/>
      <c r="D62" s="59"/>
      <c r="E62" s="59"/>
      <c r="F62" s="59"/>
      <c r="G62" s="59"/>
      <c r="H62" s="59"/>
      <c r="I62" s="59"/>
      <c r="J62" s="59"/>
      <c r="K62" s="59"/>
      <c r="L62" s="59"/>
      <c r="M62" s="59"/>
      <c r="N62" s="3">
        <f t="shared" si="12"/>
        <v>0</v>
      </c>
      <c r="O62" s="9">
        <f t="shared" si="13"/>
        <v>0</v>
      </c>
      <c r="P62" s="4">
        <f t="shared" si="16"/>
        <v>0</v>
      </c>
      <c r="Q62" s="11">
        <f t="shared" si="17"/>
        <v>0</v>
      </c>
      <c r="R62" s="10">
        <f t="shared" si="18"/>
        <v>0</v>
      </c>
      <c r="S62" s="8"/>
    </row>
    <row r="63" spans="1:19">
      <c r="A63" s="59">
        <v>7</v>
      </c>
      <c r="B63" s="59"/>
      <c r="C63" s="12"/>
      <c r="D63" s="59"/>
      <c r="E63" s="59"/>
      <c r="F63" s="59"/>
      <c r="G63" s="59"/>
      <c r="H63" s="59"/>
      <c r="I63" s="59"/>
      <c r="J63" s="59"/>
      <c r="K63" s="59"/>
      <c r="L63" s="59"/>
      <c r="M63" s="59"/>
      <c r="N63" s="3">
        <f t="shared" si="12"/>
        <v>0</v>
      </c>
      <c r="O63" s="9">
        <f t="shared" si="13"/>
        <v>0</v>
      </c>
      <c r="P63" s="4">
        <f t="shared" si="16"/>
        <v>0</v>
      </c>
      <c r="Q63" s="11">
        <f t="shared" si="17"/>
        <v>0</v>
      </c>
      <c r="R63" s="10">
        <f t="shared" si="18"/>
        <v>0</v>
      </c>
      <c r="S63" s="8"/>
    </row>
    <row r="64" spans="1:19">
      <c r="A64" s="59">
        <v>8</v>
      </c>
      <c r="B64" s="59"/>
      <c r="C64" s="12"/>
      <c r="D64" s="59"/>
      <c r="E64" s="59"/>
      <c r="F64" s="59"/>
      <c r="G64" s="59"/>
      <c r="H64" s="59"/>
      <c r="I64" s="59"/>
      <c r="J64" s="59"/>
      <c r="K64" s="59"/>
      <c r="L64" s="59"/>
      <c r="M64" s="59"/>
      <c r="N64" s="3">
        <f t="shared" si="12"/>
        <v>0</v>
      </c>
      <c r="O64" s="9">
        <f t="shared" si="13"/>
        <v>0</v>
      </c>
      <c r="P64" s="4">
        <f t="shared" si="16"/>
        <v>0</v>
      </c>
      <c r="Q64" s="11">
        <f t="shared" si="17"/>
        <v>0</v>
      </c>
      <c r="R64" s="10">
        <f t="shared" si="18"/>
        <v>0</v>
      </c>
      <c r="S64" s="8"/>
    </row>
    <row r="65" spans="1:19">
      <c r="A65" s="59">
        <v>9</v>
      </c>
      <c r="B65" s="59"/>
      <c r="C65" s="12"/>
      <c r="D65" s="59"/>
      <c r="E65" s="59"/>
      <c r="F65" s="59"/>
      <c r="G65" s="59"/>
      <c r="H65" s="59"/>
      <c r="I65" s="59"/>
      <c r="J65" s="59"/>
      <c r="K65" s="59"/>
      <c r="L65" s="59"/>
      <c r="M65" s="59"/>
      <c r="N65" s="3">
        <f t="shared" si="12"/>
        <v>0</v>
      </c>
      <c r="O65" s="9">
        <f t="shared" si="13"/>
        <v>0</v>
      </c>
      <c r="P65" s="4">
        <f t="shared" si="16"/>
        <v>0</v>
      </c>
      <c r="Q65" s="11">
        <f t="shared" si="17"/>
        <v>0</v>
      </c>
      <c r="R65" s="10">
        <f t="shared" si="18"/>
        <v>0</v>
      </c>
      <c r="S65" s="8"/>
    </row>
    <row r="66" spans="1:19">
      <c r="A66" s="59">
        <v>10</v>
      </c>
      <c r="B66" s="59"/>
      <c r="C66" s="12"/>
      <c r="D66" s="59"/>
      <c r="E66" s="59"/>
      <c r="F66" s="59"/>
      <c r="G66" s="59"/>
      <c r="H66" s="59"/>
      <c r="I66" s="59"/>
      <c r="J66" s="59"/>
      <c r="K66" s="59"/>
      <c r="L66" s="59"/>
      <c r="M66" s="59"/>
      <c r="N66" s="3">
        <f t="shared" si="12"/>
        <v>0</v>
      </c>
      <c r="O66" s="9">
        <f t="shared" si="13"/>
        <v>0</v>
      </c>
      <c r="P66" s="4">
        <f t="shared" si="16"/>
        <v>0</v>
      </c>
      <c r="Q66" s="11">
        <f t="shared" si="17"/>
        <v>0</v>
      </c>
      <c r="R66" s="10">
        <f t="shared" si="18"/>
        <v>0</v>
      </c>
      <c r="S66" s="8"/>
    </row>
    <row r="67" spans="1:19">
      <c r="A67" s="92" t="s">
        <v>35</v>
      </c>
      <c r="B67" s="93"/>
      <c r="C67" s="93"/>
      <c r="D67" s="93"/>
      <c r="E67" s="93"/>
      <c r="F67" s="93"/>
      <c r="G67" s="93"/>
      <c r="H67" s="93"/>
      <c r="I67" s="93"/>
      <c r="J67" s="93"/>
      <c r="K67" s="93"/>
      <c r="L67" s="93"/>
      <c r="M67" s="93"/>
      <c r="N67" s="93"/>
      <c r="O67" s="93"/>
      <c r="P67" s="93"/>
      <c r="Q67" s="94"/>
      <c r="R67" s="10">
        <f>SUM(R57:R66)</f>
        <v>0</v>
      </c>
      <c r="S67" s="8"/>
    </row>
    <row r="68" spans="1:19">
      <c r="A68" s="14"/>
      <c r="B68" s="15"/>
      <c r="C68" s="15"/>
      <c r="D68" s="15"/>
      <c r="E68" s="15"/>
      <c r="F68" s="15"/>
      <c r="G68" s="15"/>
      <c r="H68" s="15"/>
      <c r="I68" s="15"/>
      <c r="J68" s="15"/>
      <c r="K68" s="15"/>
      <c r="L68" s="15"/>
      <c r="M68" s="15"/>
      <c r="N68" s="15"/>
      <c r="O68" s="15"/>
      <c r="P68" s="15"/>
      <c r="Q68" s="15"/>
      <c r="R68" s="16"/>
      <c r="S68" s="8"/>
    </row>
    <row r="69" spans="1:19" ht="15.75">
      <c r="A69" s="23" t="s">
        <v>36</v>
      </c>
      <c r="B69" s="23"/>
      <c r="C69" s="15"/>
      <c r="D69" s="15"/>
      <c r="E69" s="15"/>
      <c r="F69" s="15"/>
      <c r="G69" s="15"/>
      <c r="H69" s="15"/>
      <c r="I69" s="15"/>
      <c r="J69" s="15"/>
      <c r="K69" s="15"/>
      <c r="L69" s="15"/>
      <c r="M69" s="15"/>
      <c r="N69" s="15"/>
      <c r="O69" s="15"/>
      <c r="P69" s="15"/>
      <c r="Q69" s="15"/>
      <c r="R69" s="16"/>
      <c r="S69" s="8"/>
    </row>
    <row r="70" spans="1:19">
      <c r="A70" s="48" t="s">
        <v>37</v>
      </c>
      <c r="B70" s="48"/>
      <c r="C70" s="48"/>
      <c r="D70" s="48"/>
      <c r="E70" s="48"/>
      <c r="F70" s="48"/>
      <c r="G70" s="48"/>
      <c r="H70" s="48"/>
      <c r="I70" s="48"/>
      <c r="J70" s="15"/>
      <c r="K70" s="15"/>
      <c r="L70" s="15"/>
      <c r="M70" s="15"/>
      <c r="N70" s="15"/>
      <c r="O70" s="15"/>
      <c r="P70" s="15"/>
      <c r="Q70" s="15"/>
      <c r="R70" s="16"/>
      <c r="S70" s="8"/>
    </row>
    <row r="71" spans="1:19" s="8" customFormat="1">
      <c r="A71" s="48"/>
      <c r="B71" s="48"/>
      <c r="C71" s="48"/>
      <c r="D71" s="48"/>
      <c r="E71" s="48"/>
      <c r="F71" s="48"/>
      <c r="G71" s="48"/>
      <c r="H71" s="48"/>
      <c r="I71" s="48"/>
      <c r="J71" s="15"/>
      <c r="K71" s="15"/>
      <c r="L71" s="15"/>
      <c r="M71" s="15"/>
      <c r="N71" s="15"/>
      <c r="O71" s="15"/>
      <c r="P71" s="15"/>
      <c r="Q71" s="15"/>
      <c r="R71" s="16"/>
    </row>
    <row r="72" spans="1:19">
      <c r="A72" s="14"/>
      <c r="B72" s="15"/>
      <c r="C72" s="15"/>
      <c r="D72" s="15"/>
      <c r="E72" s="15"/>
      <c r="F72" s="15"/>
      <c r="G72" s="15"/>
      <c r="H72" s="15"/>
      <c r="I72" s="15"/>
      <c r="J72" s="15"/>
      <c r="K72" s="15"/>
      <c r="L72" s="15"/>
      <c r="M72" s="15"/>
      <c r="N72" s="15"/>
      <c r="O72" s="15"/>
      <c r="P72" s="15"/>
      <c r="Q72" s="15"/>
      <c r="R72" s="16"/>
      <c r="S72" s="8"/>
    </row>
    <row r="73" spans="1:19" ht="15.75">
      <c r="A73" s="23" t="s">
        <v>36</v>
      </c>
      <c r="B73" s="23"/>
      <c r="C73" s="15"/>
      <c r="D73" s="15"/>
      <c r="E73" s="15"/>
      <c r="F73" s="15"/>
      <c r="G73" s="15"/>
      <c r="H73" s="15"/>
      <c r="I73" s="15"/>
      <c r="J73" s="15"/>
      <c r="K73" s="15"/>
      <c r="L73" s="15"/>
      <c r="M73" s="15"/>
      <c r="N73" s="15"/>
      <c r="O73" s="15"/>
      <c r="P73" s="15"/>
      <c r="Q73" s="15"/>
      <c r="R73" s="16"/>
      <c r="S73" s="8"/>
    </row>
    <row r="74" spans="1:19">
      <c r="A74" s="48" t="s">
        <v>37</v>
      </c>
      <c r="B74" s="48"/>
      <c r="C74" s="48"/>
      <c r="D74" s="48"/>
      <c r="E74" s="48"/>
      <c r="F74" s="48"/>
      <c r="G74" s="48"/>
      <c r="H74" s="48"/>
      <c r="I74" s="48"/>
      <c r="J74" s="15"/>
      <c r="K74" s="15"/>
      <c r="L74" s="15"/>
      <c r="M74" s="15"/>
      <c r="N74" s="15"/>
      <c r="O74" s="15"/>
      <c r="P74" s="15"/>
      <c r="Q74" s="15"/>
      <c r="R74" s="16"/>
      <c r="S74" s="8"/>
    </row>
    <row r="75" spans="1:19">
      <c r="A75" s="65" t="s">
        <v>48</v>
      </c>
      <c r="B75" s="66"/>
      <c r="C75" s="66"/>
      <c r="D75" s="66"/>
      <c r="E75" s="66"/>
      <c r="F75" s="66"/>
      <c r="G75" s="66"/>
      <c r="H75" s="66"/>
      <c r="I75" s="66"/>
      <c r="J75" s="66"/>
      <c r="K75" s="66"/>
      <c r="L75" s="66"/>
      <c r="M75" s="66"/>
      <c r="N75" s="66"/>
      <c r="O75" s="66"/>
      <c r="P75" s="66"/>
      <c r="Q75" s="55"/>
      <c r="R75" s="8"/>
      <c r="S75" s="8"/>
    </row>
    <row r="76" spans="1:19" ht="18">
      <c r="A76" s="67" t="s">
        <v>26</v>
      </c>
      <c r="B76" s="68"/>
      <c r="C76" s="68"/>
      <c r="D76" s="49"/>
      <c r="E76" s="49"/>
      <c r="F76" s="49"/>
      <c r="G76" s="49"/>
      <c r="H76" s="49"/>
      <c r="I76" s="49"/>
      <c r="J76" s="49"/>
      <c r="K76" s="49"/>
      <c r="L76" s="49"/>
      <c r="M76" s="49"/>
      <c r="N76" s="49"/>
      <c r="O76" s="49"/>
      <c r="P76" s="49"/>
      <c r="Q76" s="55"/>
      <c r="R76" s="8"/>
      <c r="S76" s="8"/>
    </row>
    <row r="77" spans="1:19">
      <c r="A77" s="65" t="s">
        <v>27</v>
      </c>
      <c r="B77" s="66"/>
      <c r="C77" s="66"/>
      <c r="D77" s="66"/>
      <c r="E77" s="66"/>
      <c r="F77" s="66"/>
      <c r="G77" s="66"/>
      <c r="H77" s="66"/>
      <c r="I77" s="66"/>
      <c r="J77" s="66"/>
      <c r="K77" s="66"/>
      <c r="L77" s="66"/>
      <c r="M77" s="66"/>
      <c r="N77" s="66"/>
      <c r="O77" s="66"/>
      <c r="P77" s="66"/>
      <c r="Q77" s="55"/>
      <c r="R77" s="8"/>
      <c r="S77" s="8"/>
    </row>
    <row r="78" spans="1:19">
      <c r="A78" s="59">
        <v>1</v>
      </c>
      <c r="B78" s="59" t="s">
        <v>49</v>
      </c>
      <c r="C78" s="12" t="s">
        <v>50</v>
      </c>
      <c r="D78" s="59" t="s">
        <v>30</v>
      </c>
      <c r="E78" s="59">
        <v>1</v>
      </c>
      <c r="F78" s="59" t="s">
        <v>41</v>
      </c>
      <c r="G78" s="59">
        <v>1</v>
      </c>
      <c r="H78" s="59" t="s">
        <v>32</v>
      </c>
      <c r="I78" s="59"/>
      <c r="J78" s="59">
        <v>6</v>
      </c>
      <c r="K78" s="59">
        <v>13</v>
      </c>
      <c r="L78" s="59">
        <v>3</v>
      </c>
      <c r="M78" s="59" t="s">
        <v>33</v>
      </c>
      <c r="N78" s="3">
        <f t="shared" ref="N78:N87" si="19">(IF(F78="OŽ",IF(L78=1,550.8,IF(L78=2,426.38,IF(L78=3,342.14,IF(L78=4,181.44,IF(L78=5,168.48,IF(L78=6,155.52,IF(L78=7,148.5,IF(L78=8,144,0))))))))+IF(L78&lt;=8,0,IF(L78&lt;=16,137.7,IF(L78&lt;=24,108,IF(L78&lt;=32,80.1,IF(L78&lt;=36,52.2,0)))))-IF(L78&lt;=8,0,IF(L78&lt;=16,(L78-9)*2.754,IF(L78&lt;=24,(L78-17)* 2.754,IF(L78&lt;=32,(L78-25)* 2.754,IF(L78&lt;=36,(L78-33)*2.754,0))))),0)+IF(F78="PČ",IF(L78=1,449,IF(L78=2,314.6,IF(L78=3,238,IF(L78=4,172,IF(L78=5,159,IF(L78=6,145,IF(L78=7,132,IF(L78=8,119,0))))))))+IF(L78&lt;=8,0,IF(L78&lt;=16,88,IF(L78&lt;=24,55,IF(L78&lt;=32,22,0))))-IF(L78&lt;=8,0,IF(L78&lt;=16,(L78-9)*2.245,IF(L78&lt;=24,(L78-17)*2.245,IF(L78&lt;=32,(L78-25)*2.245,0)))),0)+IF(F78="PČneol",IF(L78=1,85,IF(L78=2,64.61,IF(L78=3,50.76,IF(L78=4,16.25,IF(L78=5,15,IF(L78=6,13.75,IF(L78=7,12.5,IF(L78=8,11.25,0))))))))+IF(L78&lt;=8,0,IF(L78&lt;=16,9,0))-IF(L78&lt;=8,0,IF(L78&lt;=16,(L78-9)*0.425,0)),0)+IF(F78="PŽ",IF(L78=1,85,IF(L78=2,59.5,IF(L78=3,45,IF(L78=4,32.5,IF(L78=5,30,IF(L78=6,27.5,IF(L78=7,25,IF(L78=8,22.5,0))))))))+IF(L78&lt;=8,0,IF(L78&lt;=16,19,IF(L78&lt;=24,13,IF(L78&lt;=32,8,0))))-IF(L78&lt;=8,0,IF(L78&lt;=16,(L78-9)*0.425,IF(L78&lt;=24,(L78-17)*0.425,IF(L78&lt;=32,(L78-25)*0.425,0)))),0)+IF(F78="EČ",IF(L78=1,204,IF(L78=2,156.24,IF(L78=3,123.84,IF(L78=4,72,IF(L78=5,66,IF(L78=6,60,IF(L78=7,54,IF(L78=8,48,0))))))))+IF(L78&lt;=8,0,IF(L78&lt;=16,40,IF(L78&lt;=24,25,0)))-IF(L78&lt;=8,0,IF(L78&lt;=16,(L78-9)*1.02,IF(L78&lt;=24,(L78-17)*1.02,0))),0)+IF(F78="EČneol",IF(L78=1,68,IF(L78=2,51.69,IF(L78=3,40.61,IF(L78=4,13,IF(L78=5,12,IF(L78=6,11,IF(L78=7,10,IF(L78=8,9,0)))))))))+IF(F78="EŽ",IF(L78=1,68,IF(L78=2,47.6,IF(L78=3,36,IF(L78=4,18,IF(L78=5,16.5,IF(L78=6,15,IF(L78=7,13.5,IF(L78=8,12,0))))))))+IF(L78&lt;=8,0,IF(L78&lt;=16,10,IF(L78&lt;=24,6,0)))-IF(L78&lt;=8,0,IF(L78&lt;=16,(L78-9)*0.34,IF(L78&lt;=24,(L78-17)*0.34,0))),0)+IF(F78="PT",IF(L78=1,68,IF(L78=2,52.08,IF(L78=3,41.28,IF(L78=4,24,IF(L78=5,22,IF(L78=6,20,IF(L78=7,18,IF(L78=8,16,0))))))))+IF(L78&lt;=8,0,IF(L78&lt;=16,13,IF(L78&lt;=24,9,IF(L78&lt;=32,4,0))))-IF(L78&lt;=8,0,IF(L78&lt;=16,(L78-9)*0.34,IF(L78&lt;=24,(L78-17)*0.34,IF(L78&lt;=32,(L78-25)*0.34,0)))),0)+IF(F78="JOŽ",IF(L78=1,85,IF(L78=2,59.5,IF(L78=3,45,IF(L78=4,32.5,IF(L78=5,30,IF(L78=6,27.5,IF(L78=7,25,IF(L78=8,22.5,0))))))))+IF(L78&lt;=8,0,IF(L78&lt;=16,19,IF(L78&lt;=24,13,0)))-IF(L78&lt;=8,0,IF(L78&lt;=16,(L78-9)*0.425,IF(L78&lt;=24,(L78-17)*0.425,0))),0)+IF(F78="JPČ",IF(L78=1,68,IF(L78=2,47.6,IF(L78=3,36,IF(L78=4,26,IF(L78=5,24,IF(L78=6,22,IF(L78=7,20,IF(L78=8,18,0))))))))+IF(L78&lt;=8,0,IF(L78&lt;=16,13,IF(L78&lt;=24,9,0)))-IF(L78&lt;=8,0,IF(L78&lt;=16,(L78-9)*0.34,IF(L78&lt;=24,(L78-17)*0.34,0))),0)+IF(F78="JEČ",IF(L78=1,34,IF(L78=2,26.04,IF(L78=3,20.6,IF(L78=4,12,IF(L78=5,11,IF(L78=6,10,IF(L78=7,9,IF(L78=8,8,0))))))))+IF(L78&lt;=8,0,IF(L78&lt;=16,6,0))-IF(L78&lt;=8,0,IF(L78&lt;=16,(L78-9)*0.17,0)),0)+IF(F78="JEOF",IF(L78=1,34,IF(L78=2,26.04,IF(L78=3,20.6,IF(L78=4,12,IF(L78=5,11,IF(L78=6,10,IF(L78=7,9,IF(L78=8,8,0))))))))+IF(L78&lt;=8,0,IF(L78&lt;=16,6,0))-IF(L78&lt;=8,0,IF(L78&lt;=16,(L78-9)*0.17,0)),0)+IF(F78="JnPČ",IF(L78=1,51,IF(L78=2,35.7,IF(L78=3,27,IF(L78=4,19.5,IF(L78=5,18,IF(L78=6,16.5,IF(L78=7,15,IF(L78=8,13.5,0))))))))+IF(L78&lt;=8,0,IF(L78&lt;=16,10,0))-IF(L78&lt;=8,0,IF(L78&lt;=16,(L78-9)*0.255,0)),0)+IF(F78="JnEČ",IF(L78=1,25.5,IF(L78=2,19.53,IF(L78=3,15.48,IF(L78=4,9,IF(L78=5,8.25,IF(L78=6,7.5,IF(L78=7,6.75,IF(L78=8,6,0))))))))+IF(L78&lt;=8,0,IF(L78&lt;=16,5,0))-IF(L78&lt;=8,0,IF(L78&lt;=16,(L78-9)*0.1275,0)),0)+IF(F78="JčPČ",IF(L78=1,21.25,IF(L78=2,14.5,IF(L78=3,11.5,IF(L78=4,7,IF(L78=5,6.5,IF(L78=6,6,IF(L78=7,5.5,IF(L78=8,5,0))))))))+IF(L78&lt;=8,0,IF(L78&lt;=16,4,0))-IF(L78&lt;=8,0,IF(L78&lt;=16,(L78-9)*0.10625,0)),0)+IF(F78="JčEČ",IF(L78=1,17,IF(L78=2,13.02,IF(L78=3,10.32,IF(L78=4,6,IF(L78=5,5.5,IF(L78=6,5,IF(L78=7,4.5,IF(L78=8,4,0))))))))+IF(L78&lt;=8,0,IF(L78&lt;=16,3,0))-IF(L78&lt;=8,0,IF(L78&lt;=16,(L78-9)*0.085,0)),0)+IF(F78="NEAK",IF(L78=1,11.48,IF(L78=2,8.79,IF(L78=3,6.97,IF(L78=4,4.05,IF(L78=5,3.71,IF(L78=6,3.38,IF(L78=7,3.04,IF(L78=8,2.7,0))))))))+IF(L78&lt;=8,0,IF(L78&lt;=16,2,IF(L78&lt;=24,1.3,0)))-IF(L78&lt;=8,0,IF(L78&lt;=16,(L78-9)*0.0574,IF(L78&lt;=24,(L78-17)*0.0574,0))),0))*IF(L78&lt;0,1,IF(OR(F78="PČ",F78="PŽ",F78="PT"),IF(J78&lt;32,J78/32,1),1))* IF(L78&lt;0,1,IF(OR(F78="EČ",F78="EŽ",F78="JOŽ",F78="JPČ",F78="NEAK"),IF(J78&lt;24,J78/24,1),1))*IF(L78&lt;0,1,IF(OR(F78="PČneol",F78="JEČ",F78="JEOF",F78="JnPČ",F78="JnEČ",F78="JčPČ",F78="JčEČ"),IF(J78&lt;16,J78/16,1),1))*IF(L78&lt;0,1,IF(F78="EČneol",IF(J78&lt;8,J78/8,1),1))</f>
        <v>30.96</v>
      </c>
      <c r="O78" s="9">
        <f t="shared" ref="O78:O87" si="20">IF(F78="OŽ",N78,IF(H78="Ne",IF(J78*0.3&lt;J78-L78,N78,0),IF(J78*0.1&lt;J78-L78,N78,0)))</f>
        <v>30.96</v>
      </c>
      <c r="P78" s="4">
        <f t="shared" ref="P78" si="21">IF(O78=0,0,IF(F78="OŽ",IF(L78&gt;35,0,IF(J78&gt;35,(36-L78)*1.836,((36-L78)-(36-J78))*1.836)),0)+IF(F78="PČ",IF(L78&gt;31,0,IF(J78&gt;31,(32-L78)*1.347,((32-L78)-(32-J78))*1.347)),0)+ IF(F78="PČneol",IF(L78&gt;15,0,IF(J78&gt;15,(16-L78)*0.255,((16-L78)-(16-J78))*0.255)),0)+IF(F78="PŽ",IF(L78&gt;31,0,IF(J78&gt;31,(32-L78)*0.255,((32-L78)-(32-J78))*0.255)),0)+IF(F78="EČ",IF(L78&gt;23,0,IF(J78&gt;23,(24-L78)*0.612,((24-L78)-(24-J78))*0.612)),0)+IF(F78="EČneol",IF(L78&gt;7,0,IF(J78&gt;7,(8-L78)*0.204,((8-L78)-(8-J78))*0.204)),0)+IF(F78="EŽ",IF(L78&gt;23,0,IF(J78&gt;23,(24-L78)*0.204,((24-L78)-(24-J78))*0.204)),0)+IF(F78="PT",IF(L78&gt;31,0,IF(J78&gt;31,(32-L78)*0.204,((32-L78)-(32-J78))*0.204)),0)+IF(F78="JOŽ",IF(L78&gt;23,0,IF(J78&gt;23,(24-L78)*0.255,((24-L78)-(24-J78))*0.255)),0)+IF(F78="JPČ",IF(L78&gt;23,0,IF(J78&gt;23,(24-L78)*0.204,((24-L78)-(24-J78))*0.204)),0)+IF(F78="JEČ",IF(L78&gt;15,0,IF(J78&gt;15,(16-L78)*0.102,((16-L78)-(16-J78))*0.102)),0)+IF(F78="JEOF",IF(L78&gt;15,0,IF(J78&gt;15,(16-L78)*0.102,((16-L78)-(16-J78))*0.102)),0)+IF(F78="JnPČ",IF(L78&gt;15,0,IF(J78&gt;15,(16-L78)*0.153,((16-L78)-(16-J78))*0.153)),0)+IF(F78="JnEČ",IF(L78&gt;15,0,IF(J78&gt;15,(16-L78)*0.0765,((16-L78)-(16-J78))*0.0765)),0)+IF(F78="JčPČ",IF(L78&gt;15,0,IF(J78&gt;15,(16-L78)*0.06375,((16-L78)-(16-J78))*0.06375)),0)+IF(F78="JčEČ",IF(L78&gt;15,0,IF(J78&gt;15,(16-L78)*0.051,((16-L78)-(16-J78))*0.051)),0)+IF(F78="NEAK",IF(L78&gt;23,0,IF(J78&gt;23,(24-L78)*0.03444,((24-L78)-(24-J78))*0.03444)),0))</f>
        <v>1.8359999999999999</v>
      </c>
      <c r="Q78" s="11">
        <f t="shared" ref="Q78" si="22">IF(ISERROR(P78*100/N78),0,(P78*100/N78))</f>
        <v>5.9302325581395348</v>
      </c>
      <c r="R78" s="10">
        <v>0</v>
      </c>
      <c r="S78" s="8"/>
    </row>
    <row r="79" spans="1:19" ht="30">
      <c r="A79" s="59">
        <v>2</v>
      </c>
      <c r="B79" s="59" t="s">
        <v>51</v>
      </c>
      <c r="C79" s="12" t="s">
        <v>52</v>
      </c>
      <c r="D79" s="59" t="s">
        <v>30</v>
      </c>
      <c r="E79" s="59">
        <v>1</v>
      </c>
      <c r="F79" s="59" t="s">
        <v>41</v>
      </c>
      <c r="G79" s="59">
        <v>1</v>
      </c>
      <c r="H79" s="59" t="s">
        <v>32</v>
      </c>
      <c r="I79" s="59"/>
      <c r="J79" s="59">
        <v>7</v>
      </c>
      <c r="K79" s="59">
        <v>13</v>
      </c>
      <c r="L79" s="59">
        <v>3</v>
      </c>
      <c r="M79" s="59"/>
      <c r="N79" s="3">
        <f t="shared" si="19"/>
        <v>36.120000000000005</v>
      </c>
      <c r="O79" s="9">
        <f t="shared" si="20"/>
        <v>36.120000000000005</v>
      </c>
      <c r="P79" s="4">
        <f t="shared" ref="P79:P87" si="23">IF(O79=0,0,IF(F79="OŽ",IF(L79&gt;35,0,IF(J79&gt;35,(36-L79)*1.836,((36-L79)-(36-J79))*1.836)),0)+IF(F79="PČ",IF(L79&gt;31,0,IF(J79&gt;31,(32-L79)*1.347,((32-L79)-(32-J79))*1.347)),0)+ IF(F79="PČneol",IF(L79&gt;15,0,IF(J79&gt;15,(16-L79)*0.255,((16-L79)-(16-J79))*0.255)),0)+IF(F79="PŽ",IF(L79&gt;31,0,IF(J79&gt;31,(32-L79)*0.255,((32-L79)-(32-J79))*0.255)),0)+IF(F79="EČ",IF(L79&gt;23,0,IF(J79&gt;23,(24-L79)*0.612,((24-L79)-(24-J79))*0.612)),0)+IF(F79="EČneol",IF(L79&gt;7,0,IF(J79&gt;7,(8-L79)*0.204,((8-L79)-(8-J79))*0.204)),0)+IF(F79="EŽ",IF(L79&gt;23,0,IF(J79&gt;23,(24-L79)*0.204,((24-L79)-(24-J79))*0.204)),0)+IF(F79="PT",IF(L79&gt;31,0,IF(J79&gt;31,(32-L79)*0.204,((32-L79)-(32-J79))*0.204)),0)+IF(F79="JOŽ",IF(L79&gt;23,0,IF(J79&gt;23,(24-L79)*0.255,((24-L79)-(24-J79))*0.255)),0)+IF(F79="JPČ",IF(L79&gt;23,0,IF(J79&gt;23,(24-L79)*0.204,((24-L79)-(24-J79))*0.204)),0)+IF(F79="JEČ",IF(L79&gt;15,0,IF(J79&gt;15,(16-L79)*0.102,((16-L79)-(16-J79))*0.102)),0)+IF(F79="JEOF",IF(L79&gt;15,0,IF(J79&gt;15,(16-L79)*0.102,((16-L79)-(16-J79))*0.102)),0)+IF(F79="JnPČ",IF(L79&gt;15,0,IF(J79&gt;15,(16-L79)*0.153,((16-L79)-(16-J79))*0.153)),0)+IF(F79="JnEČ",IF(L79&gt;15,0,IF(J79&gt;15,(16-L79)*0.0765,((16-L79)-(16-J79))*0.0765)),0)+IF(F79="JčPČ",IF(L79&gt;15,0,IF(J79&gt;15,(16-L79)*0.06375,((16-L79)-(16-J79))*0.06375)),0)+IF(F79="JčEČ",IF(L79&gt;15,0,IF(J79&gt;15,(16-L79)*0.051,((16-L79)-(16-J79))*0.051)),0)+IF(F79="NEAK",IF(L79&gt;23,0,IF(J79&gt;23,(24-L79)*0.03444,((24-L79)-(24-J79))*0.03444)),0))</f>
        <v>2.448</v>
      </c>
      <c r="Q79" s="11">
        <f t="shared" ref="Q79:Q87" si="24">IF(ISERROR(P79*100/N79),0,(P79*100/N79))</f>
        <v>6.7774086378737532</v>
      </c>
      <c r="R79" s="10">
        <v>0</v>
      </c>
      <c r="S79" s="8"/>
    </row>
    <row r="80" spans="1:19" ht="30">
      <c r="A80" s="59">
        <v>3</v>
      </c>
      <c r="B80" s="59" t="s">
        <v>53</v>
      </c>
      <c r="C80" s="12" t="s">
        <v>54</v>
      </c>
      <c r="D80" s="59" t="s">
        <v>30</v>
      </c>
      <c r="E80" s="59">
        <v>1</v>
      </c>
      <c r="F80" s="59" t="s">
        <v>41</v>
      </c>
      <c r="G80" s="59">
        <v>1</v>
      </c>
      <c r="H80" s="59" t="s">
        <v>32</v>
      </c>
      <c r="I80" s="59"/>
      <c r="J80" s="59">
        <v>7</v>
      </c>
      <c r="K80" s="59">
        <v>13</v>
      </c>
      <c r="L80" s="59">
        <v>3</v>
      </c>
      <c r="M80" s="59"/>
      <c r="N80" s="3">
        <f t="shared" si="19"/>
        <v>36.120000000000005</v>
      </c>
      <c r="O80" s="9">
        <f t="shared" si="20"/>
        <v>36.120000000000005</v>
      </c>
      <c r="P80" s="4">
        <f t="shared" si="23"/>
        <v>2.448</v>
      </c>
      <c r="Q80" s="11">
        <f t="shared" si="24"/>
        <v>6.7774086378737532</v>
      </c>
      <c r="R80" s="10">
        <v>0</v>
      </c>
      <c r="S80" s="8"/>
    </row>
    <row r="81" spans="1:19">
      <c r="A81" s="59">
        <v>4</v>
      </c>
      <c r="B81" s="59" t="s">
        <v>55</v>
      </c>
      <c r="C81" s="12" t="s">
        <v>56</v>
      </c>
      <c r="D81" s="59" t="s">
        <v>30</v>
      </c>
      <c r="E81" s="59">
        <v>1</v>
      </c>
      <c r="F81" s="59" t="s">
        <v>41</v>
      </c>
      <c r="G81" s="59">
        <v>1</v>
      </c>
      <c r="H81" s="59" t="s">
        <v>32</v>
      </c>
      <c r="I81" s="59"/>
      <c r="J81" s="59">
        <v>3</v>
      </c>
      <c r="K81" s="59">
        <v>13</v>
      </c>
      <c r="L81" s="59">
        <v>1</v>
      </c>
      <c r="M81" s="59"/>
      <c r="N81" s="3">
        <f t="shared" si="19"/>
        <v>25.5</v>
      </c>
      <c r="O81" s="9">
        <f t="shared" si="20"/>
        <v>25.5</v>
      </c>
      <c r="P81" s="4">
        <f t="shared" si="23"/>
        <v>1.224</v>
      </c>
      <c r="Q81" s="11">
        <f t="shared" si="24"/>
        <v>4.8</v>
      </c>
      <c r="R81" s="10">
        <v>0</v>
      </c>
      <c r="S81" s="8"/>
    </row>
    <row r="82" spans="1:19">
      <c r="A82" s="59">
        <v>5</v>
      </c>
      <c r="B82" s="59" t="s">
        <v>57</v>
      </c>
      <c r="C82" s="12" t="s">
        <v>58</v>
      </c>
      <c r="D82" s="59" t="s">
        <v>30</v>
      </c>
      <c r="E82" s="59">
        <v>1</v>
      </c>
      <c r="F82" s="59" t="s">
        <v>41</v>
      </c>
      <c r="G82" s="59">
        <v>1</v>
      </c>
      <c r="H82" s="59" t="s">
        <v>32</v>
      </c>
      <c r="I82" s="59"/>
      <c r="J82" s="59">
        <v>5</v>
      </c>
      <c r="K82" s="59">
        <v>16</v>
      </c>
      <c r="L82" s="59">
        <v>3</v>
      </c>
      <c r="M82" s="59"/>
      <c r="N82" s="3">
        <f t="shared" si="19"/>
        <v>25.8</v>
      </c>
      <c r="O82" s="9">
        <f t="shared" si="20"/>
        <v>25.8</v>
      </c>
      <c r="P82" s="4">
        <f t="shared" si="23"/>
        <v>1.224</v>
      </c>
      <c r="Q82" s="11">
        <f t="shared" si="24"/>
        <v>4.7441860465116275</v>
      </c>
      <c r="R82" s="10">
        <v>0</v>
      </c>
      <c r="S82" s="8"/>
    </row>
    <row r="83" spans="1:19" ht="30">
      <c r="A83" s="59">
        <v>6</v>
      </c>
      <c r="B83" s="59" t="s">
        <v>51</v>
      </c>
      <c r="C83" s="12" t="s">
        <v>52</v>
      </c>
      <c r="D83" s="59" t="s">
        <v>30</v>
      </c>
      <c r="E83" s="59">
        <v>1</v>
      </c>
      <c r="F83" s="59" t="s">
        <v>41</v>
      </c>
      <c r="G83" s="59">
        <v>1</v>
      </c>
      <c r="H83" s="59" t="s">
        <v>32</v>
      </c>
      <c r="I83" s="59"/>
      <c r="J83" s="59">
        <v>8</v>
      </c>
      <c r="K83" s="59">
        <v>16</v>
      </c>
      <c r="L83" s="59">
        <v>2</v>
      </c>
      <c r="M83" s="59"/>
      <c r="N83" s="3">
        <f t="shared" si="19"/>
        <v>52.08</v>
      </c>
      <c r="O83" s="9">
        <f t="shared" si="20"/>
        <v>52.08</v>
      </c>
      <c r="P83" s="4">
        <f t="shared" si="23"/>
        <v>3.6719999999999997</v>
      </c>
      <c r="Q83" s="11">
        <f t="shared" si="24"/>
        <v>7.0506912442396317</v>
      </c>
      <c r="R83" s="10">
        <f t="shared" ref="R83:R87" si="25">IF(Q83&lt;=30,O83+P83,O83+O83*0.3)*IF(G83=1,0.4,IF(G83=2,0.75,IF(G83="1 (kas 4 m. 1 k. nerengiamos)",0.52,1)))*IF(D83="olimpinė",1,IF(M83="Ne",0.5,1))*IF(OR(A$5="Lietuvos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federacija"),IF(OR(J83&lt;8,K83&lt;16),0,1),1)*E83*IF(I83&lt;=1,1,1/I83)*IF(OR(A$5="Lietuvos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22.300799999999999</v>
      </c>
      <c r="S83" s="8"/>
    </row>
    <row r="84" spans="1:19" ht="30">
      <c r="A84" s="59">
        <v>7</v>
      </c>
      <c r="B84" s="59" t="s">
        <v>59</v>
      </c>
      <c r="C84" s="12" t="s">
        <v>60</v>
      </c>
      <c r="D84" s="59" t="s">
        <v>30</v>
      </c>
      <c r="E84" s="59">
        <v>1</v>
      </c>
      <c r="F84" s="59" t="s">
        <v>41</v>
      </c>
      <c r="G84" s="59">
        <v>1</v>
      </c>
      <c r="H84" s="59" t="s">
        <v>32</v>
      </c>
      <c r="I84" s="59"/>
      <c r="J84" s="59">
        <v>10</v>
      </c>
      <c r="K84" s="59">
        <v>16</v>
      </c>
      <c r="L84" s="59">
        <v>2</v>
      </c>
      <c r="M84" s="59"/>
      <c r="N84" s="3">
        <f t="shared" si="19"/>
        <v>65.100000000000009</v>
      </c>
      <c r="O84" s="9">
        <f t="shared" si="20"/>
        <v>65.100000000000009</v>
      </c>
      <c r="P84" s="4">
        <f t="shared" si="23"/>
        <v>4.8959999999999999</v>
      </c>
      <c r="Q84" s="11">
        <f t="shared" si="24"/>
        <v>7.5207373271889386</v>
      </c>
      <c r="R84" s="10">
        <f t="shared" si="25"/>
        <v>27.998400000000004</v>
      </c>
      <c r="S84" s="8"/>
    </row>
    <row r="85" spans="1:19" ht="30">
      <c r="A85" s="59">
        <v>8</v>
      </c>
      <c r="B85" s="59" t="s">
        <v>53</v>
      </c>
      <c r="C85" s="12" t="s">
        <v>54</v>
      </c>
      <c r="D85" s="59" t="s">
        <v>30</v>
      </c>
      <c r="E85" s="59">
        <v>1</v>
      </c>
      <c r="F85" s="59" t="s">
        <v>41</v>
      </c>
      <c r="G85" s="59">
        <v>1</v>
      </c>
      <c r="H85" s="59" t="s">
        <v>32</v>
      </c>
      <c r="I85" s="59"/>
      <c r="J85" s="59">
        <v>7</v>
      </c>
      <c r="K85" s="59">
        <v>16</v>
      </c>
      <c r="L85" s="59">
        <v>3</v>
      </c>
      <c r="M85" s="59"/>
      <c r="N85" s="3">
        <f t="shared" si="19"/>
        <v>36.120000000000005</v>
      </c>
      <c r="O85" s="9">
        <f t="shared" si="20"/>
        <v>36.120000000000005</v>
      </c>
      <c r="P85" s="4">
        <f t="shared" si="23"/>
        <v>2.448</v>
      </c>
      <c r="Q85" s="11">
        <f t="shared" si="24"/>
        <v>6.7774086378737532</v>
      </c>
      <c r="R85" s="10">
        <v>0</v>
      </c>
      <c r="S85" s="8"/>
    </row>
    <row r="86" spans="1:19">
      <c r="A86" s="59">
        <v>9</v>
      </c>
      <c r="B86" s="59" t="s">
        <v>55</v>
      </c>
      <c r="C86" s="12" t="s">
        <v>56</v>
      </c>
      <c r="D86" s="59" t="s">
        <v>30</v>
      </c>
      <c r="E86" s="59">
        <v>1</v>
      </c>
      <c r="F86" s="59" t="s">
        <v>41</v>
      </c>
      <c r="G86" s="59">
        <v>1</v>
      </c>
      <c r="H86" s="59" t="s">
        <v>32</v>
      </c>
      <c r="I86" s="59"/>
      <c r="J86" s="59">
        <v>3</v>
      </c>
      <c r="K86" s="59">
        <v>16</v>
      </c>
      <c r="L86" s="59">
        <v>1</v>
      </c>
      <c r="M86" s="59"/>
      <c r="N86" s="3">
        <f t="shared" si="19"/>
        <v>25.5</v>
      </c>
      <c r="O86" s="9">
        <f t="shared" si="20"/>
        <v>25.5</v>
      </c>
      <c r="P86" s="4">
        <f t="shared" si="23"/>
        <v>1.224</v>
      </c>
      <c r="Q86" s="11">
        <f t="shared" si="24"/>
        <v>4.8</v>
      </c>
      <c r="R86" s="10">
        <v>0</v>
      </c>
      <c r="S86" s="8"/>
    </row>
    <row r="87" spans="1:19">
      <c r="A87" s="59">
        <v>10</v>
      </c>
      <c r="B87" s="59" t="s">
        <v>49</v>
      </c>
      <c r="C87" s="12" t="s">
        <v>61</v>
      </c>
      <c r="D87" s="59" t="s">
        <v>30</v>
      </c>
      <c r="E87" s="59">
        <v>1</v>
      </c>
      <c r="F87" s="59" t="s">
        <v>41</v>
      </c>
      <c r="G87" s="59">
        <v>1</v>
      </c>
      <c r="H87" s="59" t="s">
        <v>32</v>
      </c>
      <c r="I87" s="59"/>
      <c r="J87" s="59">
        <v>10</v>
      </c>
      <c r="K87" s="59">
        <v>16</v>
      </c>
      <c r="L87" s="59">
        <v>3</v>
      </c>
      <c r="M87" s="59"/>
      <c r="N87" s="3">
        <f t="shared" si="19"/>
        <v>51.6</v>
      </c>
      <c r="O87" s="9">
        <f t="shared" si="20"/>
        <v>51.6</v>
      </c>
      <c r="P87" s="4">
        <f t="shared" si="23"/>
        <v>4.2839999999999998</v>
      </c>
      <c r="Q87" s="11">
        <f t="shared" si="24"/>
        <v>8.3023255813953476</v>
      </c>
      <c r="R87" s="10">
        <f t="shared" si="25"/>
        <v>22.3536</v>
      </c>
      <c r="S87" s="8"/>
    </row>
    <row r="88" spans="1:19" s="8" customFormat="1" ht="30">
      <c r="A88" s="59">
        <v>11</v>
      </c>
      <c r="B88" s="59" t="s">
        <v>59</v>
      </c>
      <c r="C88" s="12" t="s">
        <v>62</v>
      </c>
      <c r="D88" s="59" t="s">
        <v>30</v>
      </c>
      <c r="E88" s="59">
        <v>1</v>
      </c>
      <c r="F88" s="59" t="s">
        <v>41</v>
      </c>
      <c r="G88" s="59">
        <v>1</v>
      </c>
      <c r="H88" s="59" t="s">
        <v>32</v>
      </c>
      <c r="I88" s="59"/>
      <c r="J88" s="59">
        <v>10</v>
      </c>
      <c r="K88" s="59">
        <v>16</v>
      </c>
      <c r="L88" s="59">
        <v>2</v>
      </c>
      <c r="M88" s="59"/>
      <c r="N88" s="3">
        <f t="shared" ref="N88:N90" si="26">(IF(F88="OŽ",IF(L88=1,550.8,IF(L88=2,426.38,IF(L88=3,342.14,IF(L88=4,181.44,IF(L88=5,168.48,IF(L88=6,155.52,IF(L88=7,148.5,IF(L88=8,144,0))))))))+IF(L88&lt;=8,0,IF(L88&lt;=16,137.7,IF(L88&lt;=24,108,IF(L88&lt;=32,80.1,IF(L88&lt;=36,52.2,0)))))-IF(L88&lt;=8,0,IF(L88&lt;=16,(L88-9)*2.754,IF(L88&lt;=24,(L88-17)* 2.754,IF(L88&lt;=32,(L88-25)* 2.754,IF(L88&lt;=36,(L88-33)*2.754,0))))),0)+IF(F88="PČ",IF(L88=1,449,IF(L88=2,314.6,IF(L88=3,238,IF(L88=4,172,IF(L88=5,159,IF(L88=6,145,IF(L88=7,132,IF(L88=8,119,0))))))))+IF(L88&lt;=8,0,IF(L88&lt;=16,88,IF(L88&lt;=24,55,IF(L88&lt;=32,22,0))))-IF(L88&lt;=8,0,IF(L88&lt;=16,(L88-9)*2.245,IF(L88&lt;=24,(L88-17)*2.245,IF(L88&lt;=32,(L88-25)*2.245,0)))),0)+IF(F88="PČneol",IF(L88=1,85,IF(L88=2,64.61,IF(L88=3,50.76,IF(L88=4,16.25,IF(L88=5,15,IF(L88=6,13.75,IF(L88=7,12.5,IF(L88=8,11.25,0))))))))+IF(L88&lt;=8,0,IF(L88&lt;=16,9,0))-IF(L88&lt;=8,0,IF(L88&lt;=16,(L88-9)*0.425,0)),0)+IF(F88="PŽ",IF(L88=1,85,IF(L88=2,59.5,IF(L88=3,45,IF(L88=4,32.5,IF(L88=5,30,IF(L88=6,27.5,IF(L88=7,25,IF(L88=8,22.5,0))))))))+IF(L88&lt;=8,0,IF(L88&lt;=16,19,IF(L88&lt;=24,13,IF(L88&lt;=32,8,0))))-IF(L88&lt;=8,0,IF(L88&lt;=16,(L88-9)*0.425,IF(L88&lt;=24,(L88-17)*0.425,IF(L88&lt;=32,(L88-25)*0.425,0)))),0)+IF(F88="EČ",IF(L88=1,204,IF(L88=2,156.24,IF(L88=3,123.84,IF(L88=4,72,IF(L88=5,66,IF(L88=6,60,IF(L88=7,54,IF(L88=8,48,0))))))))+IF(L88&lt;=8,0,IF(L88&lt;=16,40,IF(L88&lt;=24,25,0)))-IF(L88&lt;=8,0,IF(L88&lt;=16,(L88-9)*1.02,IF(L88&lt;=24,(L88-17)*1.02,0))),0)+IF(F88="EČneol",IF(L88=1,68,IF(L88=2,51.69,IF(L88=3,40.61,IF(L88=4,13,IF(L88=5,12,IF(L88=6,11,IF(L88=7,10,IF(L88=8,9,0)))))))))+IF(F88="EŽ",IF(L88=1,68,IF(L88=2,47.6,IF(L88=3,36,IF(L88=4,18,IF(L88=5,16.5,IF(L88=6,15,IF(L88=7,13.5,IF(L88=8,12,0))))))))+IF(L88&lt;=8,0,IF(L88&lt;=16,10,IF(L88&lt;=24,6,0)))-IF(L88&lt;=8,0,IF(L88&lt;=16,(L88-9)*0.34,IF(L88&lt;=24,(L88-17)*0.34,0))),0)+IF(F88="PT",IF(L88=1,68,IF(L88=2,52.08,IF(L88=3,41.28,IF(L88=4,24,IF(L88=5,22,IF(L88=6,20,IF(L88=7,18,IF(L88=8,16,0))))))))+IF(L88&lt;=8,0,IF(L88&lt;=16,13,IF(L88&lt;=24,9,IF(L88&lt;=32,4,0))))-IF(L88&lt;=8,0,IF(L88&lt;=16,(L88-9)*0.34,IF(L88&lt;=24,(L88-17)*0.34,IF(L88&lt;=32,(L88-25)*0.34,0)))),0)+IF(F88="JOŽ",IF(L88=1,85,IF(L88=2,59.5,IF(L88=3,45,IF(L88=4,32.5,IF(L88=5,30,IF(L88=6,27.5,IF(L88=7,25,IF(L88=8,22.5,0))))))))+IF(L88&lt;=8,0,IF(L88&lt;=16,19,IF(L88&lt;=24,13,0)))-IF(L88&lt;=8,0,IF(L88&lt;=16,(L88-9)*0.425,IF(L88&lt;=24,(L88-17)*0.425,0))),0)+IF(F88="JPČ",IF(L88=1,68,IF(L88=2,47.6,IF(L88=3,36,IF(L88=4,26,IF(L88=5,24,IF(L88=6,22,IF(L88=7,20,IF(L88=8,18,0))))))))+IF(L88&lt;=8,0,IF(L88&lt;=16,13,IF(L88&lt;=24,9,0)))-IF(L88&lt;=8,0,IF(L88&lt;=16,(L88-9)*0.34,IF(L88&lt;=24,(L88-17)*0.34,0))),0)+IF(F88="JEČ",IF(L88=1,34,IF(L88=2,26.04,IF(L88=3,20.6,IF(L88=4,12,IF(L88=5,11,IF(L88=6,10,IF(L88=7,9,IF(L88=8,8,0))))))))+IF(L88&lt;=8,0,IF(L88&lt;=16,6,0))-IF(L88&lt;=8,0,IF(L88&lt;=16,(L88-9)*0.17,0)),0)+IF(F88="JEOF",IF(L88=1,34,IF(L88=2,26.04,IF(L88=3,20.6,IF(L88=4,12,IF(L88=5,11,IF(L88=6,10,IF(L88=7,9,IF(L88=8,8,0))))))))+IF(L88&lt;=8,0,IF(L88&lt;=16,6,0))-IF(L88&lt;=8,0,IF(L88&lt;=16,(L88-9)*0.17,0)),0)+IF(F88="JnPČ",IF(L88=1,51,IF(L88=2,35.7,IF(L88=3,27,IF(L88=4,19.5,IF(L88=5,18,IF(L88=6,16.5,IF(L88=7,15,IF(L88=8,13.5,0))))))))+IF(L88&lt;=8,0,IF(L88&lt;=16,10,0))-IF(L88&lt;=8,0,IF(L88&lt;=16,(L88-9)*0.255,0)),0)+IF(F88="JnEČ",IF(L88=1,25.5,IF(L88=2,19.53,IF(L88=3,15.48,IF(L88=4,9,IF(L88=5,8.25,IF(L88=6,7.5,IF(L88=7,6.75,IF(L88=8,6,0))))))))+IF(L88&lt;=8,0,IF(L88&lt;=16,5,0))-IF(L88&lt;=8,0,IF(L88&lt;=16,(L88-9)*0.1275,0)),0)+IF(F88="JčPČ",IF(L88=1,21.25,IF(L88=2,14.5,IF(L88=3,11.5,IF(L88=4,7,IF(L88=5,6.5,IF(L88=6,6,IF(L88=7,5.5,IF(L88=8,5,0))))))))+IF(L88&lt;=8,0,IF(L88&lt;=16,4,0))-IF(L88&lt;=8,0,IF(L88&lt;=16,(L88-9)*0.10625,0)),0)+IF(F88="JčEČ",IF(L88=1,17,IF(L88=2,13.02,IF(L88=3,10.32,IF(L88=4,6,IF(L88=5,5.5,IF(L88=6,5,IF(L88=7,4.5,IF(L88=8,4,0))))))))+IF(L88&lt;=8,0,IF(L88&lt;=16,3,0))-IF(L88&lt;=8,0,IF(L88&lt;=16,(L88-9)*0.085,0)),0)+IF(F88="NEAK",IF(L88=1,11.48,IF(L88=2,8.79,IF(L88=3,6.97,IF(L88=4,4.05,IF(L88=5,3.71,IF(L88=6,3.38,IF(L88=7,3.04,IF(L88=8,2.7,0))))))))+IF(L88&lt;=8,0,IF(L88&lt;=16,2,IF(L88&lt;=24,1.3,0)))-IF(L88&lt;=8,0,IF(L88&lt;=16,(L88-9)*0.0574,IF(L88&lt;=24,(L88-17)*0.0574,0))),0))*IF(L88&lt;0,1,IF(OR(F88="PČ",F88="PŽ",F88="PT"),IF(J88&lt;32,J88/32,1),1))* IF(L88&lt;0,1,IF(OR(F88="EČ",F88="EŽ",F88="JOŽ",F88="JPČ",F88="NEAK"),IF(J88&lt;24,J88/24,1),1))*IF(L88&lt;0,1,IF(OR(F88="PČneol",F88="JEČ",F88="JEOF",F88="JnPČ",F88="JnEČ",F88="JčPČ",F88="JčEČ"),IF(J88&lt;16,J88/16,1),1))*IF(L88&lt;0,1,IF(F88="EČneol",IF(J88&lt;8,J88/8,1),1))</f>
        <v>65.100000000000009</v>
      </c>
      <c r="O88" s="9">
        <f t="shared" ref="O88:O90" si="27">IF(F88="OŽ",N88,IF(H88="Ne",IF(J88*0.3&lt;J88-L88,N88,0),IF(J88*0.1&lt;J88-L88,N88,0)))</f>
        <v>65.100000000000009</v>
      </c>
      <c r="P88" s="4">
        <f t="shared" ref="P88:P90" si="28">IF(O88=0,0,IF(F88="OŽ",IF(L88&gt;35,0,IF(J88&gt;35,(36-L88)*1.836,((36-L88)-(36-J88))*1.836)),0)+IF(F88="PČ",IF(L88&gt;31,0,IF(J88&gt;31,(32-L88)*1.347,((32-L88)-(32-J88))*1.347)),0)+ IF(F88="PČneol",IF(L88&gt;15,0,IF(J88&gt;15,(16-L88)*0.255,((16-L88)-(16-J88))*0.255)),0)+IF(F88="PŽ",IF(L88&gt;31,0,IF(J88&gt;31,(32-L88)*0.255,((32-L88)-(32-J88))*0.255)),0)+IF(F88="EČ",IF(L88&gt;23,0,IF(J88&gt;23,(24-L88)*0.612,((24-L88)-(24-J88))*0.612)),0)+IF(F88="EČneol",IF(L88&gt;7,0,IF(J88&gt;7,(8-L88)*0.204,((8-L88)-(8-J88))*0.204)),0)+IF(F88="EŽ",IF(L88&gt;23,0,IF(J88&gt;23,(24-L88)*0.204,((24-L88)-(24-J88))*0.204)),0)+IF(F88="PT",IF(L88&gt;31,0,IF(J88&gt;31,(32-L88)*0.204,((32-L88)-(32-J88))*0.204)),0)+IF(F88="JOŽ",IF(L88&gt;23,0,IF(J88&gt;23,(24-L88)*0.255,((24-L88)-(24-J88))*0.255)),0)+IF(F88="JPČ",IF(L88&gt;23,0,IF(J88&gt;23,(24-L88)*0.204,((24-L88)-(24-J88))*0.204)),0)+IF(F88="JEČ",IF(L88&gt;15,0,IF(J88&gt;15,(16-L88)*0.102,((16-L88)-(16-J88))*0.102)),0)+IF(F88="JEOF",IF(L88&gt;15,0,IF(J88&gt;15,(16-L88)*0.102,((16-L88)-(16-J88))*0.102)),0)+IF(F88="JnPČ",IF(L88&gt;15,0,IF(J88&gt;15,(16-L88)*0.153,((16-L88)-(16-J88))*0.153)),0)+IF(F88="JnEČ",IF(L88&gt;15,0,IF(J88&gt;15,(16-L88)*0.0765,((16-L88)-(16-J88))*0.0765)),0)+IF(F88="JčPČ",IF(L88&gt;15,0,IF(J88&gt;15,(16-L88)*0.06375,((16-L88)-(16-J88))*0.06375)),0)+IF(F88="JčEČ",IF(L88&gt;15,0,IF(J88&gt;15,(16-L88)*0.051,((16-L88)-(16-J88))*0.051)),0)+IF(F88="NEAK",IF(L88&gt;23,0,IF(J88&gt;23,(24-L88)*0.03444,((24-L88)-(24-J88))*0.03444)),0))</f>
        <v>4.8959999999999999</v>
      </c>
      <c r="Q88" s="11">
        <f t="shared" ref="Q88:Q90" si="29">IF(ISERROR(P88*100/N88),0,(P88*100/N88))</f>
        <v>7.5207373271889386</v>
      </c>
      <c r="R88" s="10">
        <f t="shared" ref="R88" si="30">IF(Q88&lt;=30,O88+P88,O88+O88*0.3)*IF(G88=1,0.4,IF(G88=2,0.75,IF(G88="1 (kas 4 m. 1 k. nerengiamos)",0.52,1)))*IF(D88="olimpinė",1,IF(M88="Ne",0.5,1))*IF(OR(A$5="Lietuvos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federacija"),IF(OR(J88&lt;8,K88&lt;16),0,1),1)*E88*IF(I88&lt;=1,1,1/I88)*IF(OR(A$5="Lietuvos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27.998400000000004</v>
      </c>
    </row>
    <row r="89" spans="1:19" s="8" customFormat="1">
      <c r="A89" s="59">
        <v>12</v>
      </c>
      <c r="B89" s="59" t="s">
        <v>63</v>
      </c>
      <c r="C89" s="12" t="s">
        <v>64</v>
      </c>
      <c r="D89" s="59" t="s">
        <v>30</v>
      </c>
      <c r="E89" s="59">
        <v>1</v>
      </c>
      <c r="F89" s="59" t="s">
        <v>41</v>
      </c>
      <c r="G89" s="59">
        <v>1</v>
      </c>
      <c r="H89" s="59" t="s">
        <v>32</v>
      </c>
      <c r="I89" s="59"/>
      <c r="J89" s="59">
        <v>5</v>
      </c>
      <c r="K89" s="59">
        <v>16</v>
      </c>
      <c r="L89" s="59">
        <v>2</v>
      </c>
      <c r="M89" s="59"/>
      <c r="N89" s="3">
        <f t="shared" si="26"/>
        <v>32.550000000000004</v>
      </c>
      <c r="O89" s="9">
        <f t="shared" si="27"/>
        <v>32.550000000000004</v>
      </c>
      <c r="P89" s="4">
        <f t="shared" si="28"/>
        <v>1.8359999999999999</v>
      </c>
      <c r="Q89" s="11">
        <f t="shared" si="29"/>
        <v>5.6405529953917037</v>
      </c>
      <c r="R89" s="10">
        <v>0</v>
      </c>
    </row>
    <row r="90" spans="1:19" s="8" customFormat="1">
      <c r="A90" s="59">
        <v>13</v>
      </c>
      <c r="B90" s="59" t="s">
        <v>65</v>
      </c>
      <c r="C90" s="12" t="s">
        <v>66</v>
      </c>
      <c r="D90" s="59" t="s">
        <v>30</v>
      </c>
      <c r="E90" s="59">
        <v>1</v>
      </c>
      <c r="F90" s="59" t="s">
        <v>41</v>
      </c>
      <c r="G90" s="59">
        <v>1</v>
      </c>
      <c r="H90" s="59" t="s">
        <v>32</v>
      </c>
      <c r="I90" s="59"/>
      <c r="J90" s="59">
        <v>6</v>
      </c>
      <c r="K90" s="59">
        <v>16</v>
      </c>
      <c r="L90" s="59">
        <v>3</v>
      </c>
      <c r="M90" s="59"/>
      <c r="N90" s="3">
        <f t="shared" si="26"/>
        <v>30.96</v>
      </c>
      <c r="O90" s="9">
        <f t="shared" si="27"/>
        <v>30.96</v>
      </c>
      <c r="P90" s="4">
        <f t="shared" si="28"/>
        <v>1.8359999999999999</v>
      </c>
      <c r="Q90" s="11">
        <f t="shared" si="29"/>
        <v>5.9302325581395348</v>
      </c>
      <c r="R90" s="10">
        <v>0</v>
      </c>
    </row>
    <row r="91" spans="1:19" s="8" customFormat="1">
      <c r="A91" s="59">
        <v>14</v>
      </c>
      <c r="B91" s="59" t="s">
        <v>55</v>
      </c>
      <c r="C91" s="12" t="s">
        <v>62</v>
      </c>
      <c r="D91" s="59" t="s">
        <v>30</v>
      </c>
      <c r="E91" s="59">
        <v>1</v>
      </c>
      <c r="F91" s="59" t="s">
        <v>41</v>
      </c>
      <c r="G91" s="59">
        <v>1</v>
      </c>
      <c r="H91" s="59" t="s">
        <v>32</v>
      </c>
      <c r="I91" s="59"/>
      <c r="J91" s="59">
        <v>3</v>
      </c>
      <c r="K91" s="59">
        <v>16</v>
      </c>
      <c r="L91" s="59">
        <v>1</v>
      </c>
      <c r="M91" s="59"/>
      <c r="N91" s="3">
        <f t="shared" ref="N91:N103" si="31">(IF(F91="OŽ",IF(L91=1,550.8,IF(L91=2,426.38,IF(L91=3,342.14,IF(L91=4,181.44,IF(L91=5,168.48,IF(L91=6,155.52,IF(L91=7,148.5,IF(L91=8,144,0))))))))+IF(L91&lt;=8,0,IF(L91&lt;=16,137.7,IF(L91&lt;=24,108,IF(L91&lt;=32,80.1,IF(L91&lt;=36,52.2,0)))))-IF(L91&lt;=8,0,IF(L91&lt;=16,(L91-9)*2.754,IF(L91&lt;=24,(L91-17)* 2.754,IF(L91&lt;=32,(L91-25)* 2.754,IF(L91&lt;=36,(L91-33)*2.754,0))))),0)+IF(F91="PČ",IF(L91=1,449,IF(L91=2,314.6,IF(L91=3,238,IF(L91=4,172,IF(L91=5,159,IF(L91=6,145,IF(L91=7,132,IF(L91=8,119,0))))))))+IF(L91&lt;=8,0,IF(L91&lt;=16,88,IF(L91&lt;=24,55,IF(L91&lt;=32,22,0))))-IF(L91&lt;=8,0,IF(L91&lt;=16,(L91-9)*2.245,IF(L91&lt;=24,(L91-17)*2.245,IF(L91&lt;=32,(L91-25)*2.245,0)))),0)+IF(F91="PČneol",IF(L91=1,85,IF(L91=2,64.61,IF(L91=3,50.76,IF(L91=4,16.25,IF(L91=5,15,IF(L91=6,13.75,IF(L91=7,12.5,IF(L91=8,11.25,0))))))))+IF(L91&lt;=8,0,IF(L91&lt;=16,9,0))-IF(L91&lt;=8,0,IF(L91&lt;=16,(L91-9)*0.425,0)),0)+IF(F91="PŽ",IF(L91=1,85,IF(L91=2,59.5,IF(L91=3,45,IF(L91=4,32.5,IF(L91=5,30,IF(L91=6,27.5,IF(L91=7,25,IF(L91=8,22.5,0))))))))+IF(L91&lt;=8,0,IF(L91&lt;=16,19,IF(L91&lt;=24,13,IF(L91&lt;=32,8,0))))-IF(L91&lt;=8,0,IF(L91&lt;=16,(L91-9)*0.425,IF(L91&lt;=24,(L91-17)*0.425,IF(L91&lt;=32,(L91-25)*0.425,0)))),0)+IF(F91="EČ",IF(L91=1,204,IF(L91=2,156.24,IF(L91=3,123.84,IF(L91=4,72,IF(L91=5,66,IF(L91=6,60,IF(L91=7,54,IF(L91=8,48,0))))))))+IF(L91&lt;=8,0,IF(L91&lt;=16,40,IF(L91&lt;=24,25,0)))-IF(L91&lt;=8,0,IF(L91&lt;=16,(L91-9)*1.02,IF(L91&lt;=24,(L91-17)*1.02,0))),0)+IF(F91="EČneol",IF(L91=1,68,IF(L91=2,51.69,IF(L91=3,40.61,IF(L91=4,13,IF(L91=5,12,IF(L91=6,11,IF(L91=7,10,IF(L91=8,9,0)))))))))+IF(F91="EŽ",IF(L91=1,68,IF(L91=2,47.6,IF(L91=3,36,IF(L91=4,18,IF(L91=5,16.5,IF(L91=6,15,IF(L91=7,13.5,IF(L91=8,12,0))))))))+IF(L91&lt;=8,0,IF(L91&lt;=16,10,IF(L91&lt;=24,6,0)))-IF(L91&lt;=8,0,IF(L91&lt;=16,(L91-9)*0.34,IF(L91&lt;=24,(L91-17)*0.34,0))),0)+IF(F91="PT",IF(L91=1,68,IF(L91=2,52.08,IF(L91=3,41.28,IF(L91=4,24,IF(L91=5,22,IF(L91=6,20,IF(L91=7,18,IF(L91=8,16,0))))))))+IF(L91&lt;=8,0,IF(L91&lt;=16,13,IF(L91&lt;=24,9,IF(L91&lt;=32,4,0))))-IF(L91&lt;=8,0,IF(L91&lt;=16,(L91-9)*0.34,IF(L91&lt;=24,(L91-17)*0.34,IF(L91&lt;=32,(L91-25)*0.34,0)))),0)+IF(F91="JOŽ",IF(L91=1,85,IF(L91=2,59.5,IF(L91=3,45,IF(L91=4,32.5,IF(L91=5,30,IF(L91=6,27.5,IF(L91=7,25,IF(L91=8,22.5,0))))))))+IF(L91&lt;=8,0,IF(L91&lt;=16,19,IF(L91&lt;=24,13,0)))-IF(L91&lt;=8,0,IF(L91&lt;=16,(L91-9)*0.425,IF(L91&lt;=24,(L91-17)*0.425,0))),0)+IF(F91="JPČ",IF(L91=1,68,IF(L91=2,47.6,IF(L91=3,36,IF(L91=4,26,IF(L91=5,24,IF(L91=6,22,IF(L91=7,20,IF(L91=8,18,0))))))))+IF(L91&lt;=8,0,IF(L91&lt;=16,13,IF(L91&lt;=24,9,0)))-IF(L91&lt;=8,0,IF(L91&lt;=16,(L91-9)*0.34,IF(L91&lt;=24,(L91-17)*0.34,0))),0)+IF(F91="JEČ",IF(L91=1,34,IF(L91=2,26.04,IF(L91=3,20.6,IF(L91=4,12,IF(L91=5,11,IF(L91=6,10,IF(L91=7,9,IF(L91=8,8,0))))))))+IF(L91&lt;=8,0,IF(L91&lt;=16,6,0))-IF(L91&lt;=8,0,IF(L91&lt;=16,(L91-9)*0.17,0)),0)+IF(F91="JEOF",IF(L91=1,34,IF(L91=2,26.04,IF(L91=3,20.6,IF(L91=4,12,IF(L91=5,11,IF(L91=6,10,IF(L91=7,9,IF(L91=8,8,0))))))))+IF(L91&lt;=8,0,IF(L91&lt;=16,6,0))-IF(L91&lt;=8,0,IF(L91&lt;=16,(L91-9)*0.17,0)),0)+IF(F91="JnPČ",IF(L91=1,51,IF(L91=2,35.7,IF(L91=3,27,IF(L91=4,19.5,IF(L91=5,18,IF(L91=6,16.5,IF(L91=7,15,IF(L91=8,13.5,0))))))))+IF(L91&lt;=8,0,IF(L91&lt;=16,10,0))-IF(L91&lt;=8,0,IF(L91&lt;=16,(L91-9)*0.255,0)),0)+IF(F91="JnEČ",IF(L91=1,25.5,IF(L91=2,19.53,IF(L91=3,15.48,IF(L91=4,9,IF(L91=5,8.25,IF(L91=6,7.5,IF(L91=7,6.75,IF(L91=8,6,0))))))))+IF(L91&lt;=8,0,IF(L91&lt;=16,5,0))-IF(L91&lt;=8,0,IF(L91&lt;=16,(L91-9)*0.1275,0)),0)+IF(F91="JčPČ",IF(L91=1,21.25,IF(L91=2,14.5,IF(L91=3,11.5,IF(L91=4,7,IF(L91=5,6.5,IF(L91=6,6,IF(L91=7,5.5,IF(L91=8,5,0))))))))+IF(L91&lt;=8,0,IF(L91&lt;=16,4,0))-IF(L91&lt;=8,0,IF(L91&lt;=16,(L91-9)*0.10625,0)),0)+IF(F91="JčEČ",IF(L91=1,17,IF(L91=2,13.02,IF(L91=3,10.32,IF(L91=4,6,IF(L91=5,5.5,IF(L91=6,5,IF(L91=7,4.5,IF(L91=8,4,0))))))))+IF(L91&lt;=8,0,IF(L91&lt;=16,3,0))-IF(L91&lt;=8,0,IF(L91&lt;=16,(L91-9)*0.085,0)),0)+IF(F91="NEAK",IF(L91=1,11.48,IF(L91=2,8.79,IF(L91=3,6.97,IF(L91=4,4.05,IF(L91=5,3.71,IF(L91=6,3.38,IF(L91=7,3.04,IF(L91=8,2.7,0))))))))+IF(L91&lt;=8,0,IF(L91&lt;=16,2,IF(L91&lt;=24,1.3,0)))-IF(L91&lt;=8,0,IF(L91&lt;=16,(L91-9)*0.0574,IF(L91&lt;=24,(L91-17)*0.0574,0))),0))*IF(L91&lt;0,1,IF(OR(F91="PČ",F91="PŽ",F91="PT"),IF(J91&lt;32,J91/32,1),1))* IF(L91&lt;0,1,IF(OR(F91="EČ",F91="EŽ",F91="JOŽ",F91="JPČ",F91="NEAK"),IF(J91&lt;24,J91/24,1),1))*IF(L91&lt;0,1,IF(OR(F91="PČneol",F91="JEČ",F91="JEOF",F91="JnPČ",F91="JnEČ",F91="JčPČ",F91="JčEČ"),IF(J91&lt;16,J91/16,1),1))*IF(L91&lt;0,1,IF(F91="EČneol",IF(J91&lt;8,J91/8,1),1))</f>
        <v>25.5</v>
      </c>
      <c r="O91" s="9">
        <f t="shared" ref="O91:O103" si="32">IF(F91="OŽ",N91,IF(H91="Ne",IF(J91*0.3&lt;J91-L91,N91,0),IF(J91*0.1&lt;J91-L91,N91,0)))</f>
        <v>25.5</v>
      </c>
      <c r="P91" s="4">
        <f t="shared" ref="P91:P103" si="33">IF(O91=0,0,IF(F91="OŽ",IF(L91&gt;35,0,IF(J91&gt;35,(36-L91)*1.836,((36-L91)-(36-J91))*1.836)),0)+IF(F91="PČ",IF(L91&gt;31,0,IF(J91&gt;31,(32-L91)*1.347,((32-L91)-(32-J91))*1.347)),0)+ IF(F91="PČneol",IF(L91&gt;15,0,IF(J91&gt;15,(16-L91)*0.255,((16-L91)-(16-J91))*0.255)),0)+IF(F91="PŽ",IF(L91&gt;31,0,IF(J91&gt;31,(32-L91)*0.255,((32-L91)-(32-J91))*0.255)),0)+IF(F91="EČ",IF(L91&gt;23,0,IF(J91&gt;23,(24-L91)*0.612,((24-L91)-(24-J91))*0.612)),0)+IF(F91="EČneol",IF(L91&gt;7,0,IF(J91&gt;7,(8-L91)*0.204,((8-L91)-(8-J91))*0.204)),0)+IF(F91="EŽ",IF(L91&gt;23,0,IF(J91&gt;23,(24-L91)*0.204,((24-L91)-(24-J91))*0.204)),0)+IF(F91="PT",IF(L91&gt;31,0,IF(J91&gt;31,(32-L91)*0.204,((32-L91)-(32-J91))*0.204)),0)+IF(F91="JOŽ",IF(L91&gt;23,0,IF(J91&gt;23,(24-L91)*0.255,((24-L91)-(24-J91))*0.255)),0)+IF(F91="JPČ",IF(L91&gt;23,0,IF(J91&gt;23,(24-L91)*0.204,((24-L91)-(24-J91))*0.204)),0)+IF(F91="JEČ",IF(L91&gt;15,0,IF(J91&gt;15,(16-L91)*0.102,((16-L91)-(16-J91))*0.102)),0)+IF(F91="JEOF",IF(L91&gt;15,0,IF(J91&gt;15,(16-L91)*0.102,((16-L91)-(16-J91))*0.102)),0)+IF(F91="JnPČ",IF(L91&gt;15,0,IF(J91&gt;15,(16-L91)*0.153,((16-L91)-(16-J91))*0.153)),0)+IF(F91="JnEČ",IF(L91&gt;15,0,IF(J91&gt;15,(16-L91)*0.0765,((16-L91)-(16-J91))*0.0765)),0)+IF(F91="JčPČ",IF(L91&gt;15,0,IF(J91&gt;15,(16-L91)*0.06375,((16-L91)-(16-J91))*0.06375)),0)+IF(F91="JčEČ",IF(L91&gt;15,0,IF(J91&gt;15,(16-L91)*0.051,((16-L91)-(16-J91))*0.051)),0)+IF(F91="NEAK",IF(L91&gt;23,0,IF(J91&gt;23,(24-L91)*0.03444,((24-L91)-(24-J91))*0.03444)),0))</f>
        <v>1.224</v>
      </c>
      <c r="Q91" s="11">
        <f t="shared" ref="Q91:Q103" si="34">IF(ISERROR(P91*100/N91),0,(P91*100/N91))</f>
        <v>4.8</v>
      </c>
      <c r="R91" s="10">
        <v>0</v>
      </c>
    </row>
    <row r="92" spans="1:19" s="8" customFormat="1">
      <c r="A92" s="59">
        <v>15</v>
      </c>
      <c r="B92" s="59" t="s">
        <v>55</v>
      </c>
      <c r="C92" s="12" t="s">
        <v>67</v>
      </c>
      <c r="D92" s="59" t="s">
        <v>30</v>
      </c>
      <c r="E92" s="59">
        <v>1</v>
      </c>
      <c r="F92" s="59" t="s">
        <v>41</v>
      </c>
      <c r="G92" s="59">
        <v>1</v>
      </c>
      <c r="H92" s="59" t="s">
        <v>32</v>
      </c>
      <c r="I92" s="59"/>
      <c r="J92" s="59">
        <v>5</v>
      </c>
      <c r="K92" s="59">
        <v>16</v>
      </c>
      <c r="L92" s="59">
        <v>3</v>
      </c>
      <c r="M92" s="59"/>
      <c r="N92" s="3">
        <f t="shared" si="31"/>
        <v>25.8</v>
      </c>
      <c r="O92" s="9">
        <f t="shared" si="32"/>
        <v>25.8</v>
      </c>
      <c r="P92" s="4">
        <f t="shared" si="33"/>
        <v>1.224</v>
      </c>
      <c r="Q92" s="11">
        <f t="shared" si="34"/>
        <v>4.7441860465116275</v>
      </c>
      <c r="R92" s="10">
        <v>0</v>
      </c>
    </row>
    <row r="93" spans="1:19" s="8" customFormat="1">
      <c r="A93" s="59">
        <v>16</v>
      </c>
      <c r="B93" s="59" t="s">
        <v>68</v>
      </c>
      <c r="C93" s="12" t="s">
        <v>69</v>
      </c>
      <c r="D93" s="59" t="s">
        <v>30</v>
      </c>
      <c r="E93" s="59">
        <v>1</v>
      </c>
      <c r="F93" s="59" t="s">
        <v>70</v>
      </c>
      <c r="G93" s="59">
        <v>1</v>
      </c>
      <c r="H93" s="59" t="s">
        <v>32</v>
      </c>
      <c r="I93" s="59"/>
      <c r="J93" s="59">
        <v>4</v>
      </c>
      <c r="K93" s="59">
        <v>8</v>
      </c>
      <c r="L93" s="59">
        <v>2</v>
      </c>
      <c r="M93" s="59"/>
      <c r="N93" s="3">
        <f t="shared" si="31"/>
        <v>6.51</v>
      </c>
      <c r="O93" s="9">
        <f t="shared" si="32"/>
        <v>6.51</v>
      </c>
      <c r="P93" s="4">
        <f t="shared" si="33"/>
        <v>0.20399999999999999</v>
      </c>
      <c r="Q93" s="11">
        <f t="shared" si="34"/>
        <v>3.1336405529953915</v>
      </c>
      <c r="R93" s="10">
        <v>0</v>
      </c>
    </row>
    <row r="94" spans="1:19" s="8" customFormat="1">
      <c r="A94" s="59">
        <v>17</v>
      </c>
      <c r="B94" s="59" t="s">
        <v>71</v>
      </c>
      <c r="C94" s="12" t="s">
        <v>72</v>
      </c>
      <c r="D94" s="59" t="s">
        <v>30</v>
      </c>
      <c r="E94" s="59">
        <v>1</v>
      </c>
      <c r="F94" s="59" t="s">
        <v>70</v>
      </c>
      <c r="G94" s="59">
        <v>1</v>
      </c>
      <c r="H94" s="59" t="s">
        <v>32</v>
      </c>
      <c r="I94" s="59"/>
      <c r="J94" s="59">
        <v>2</v>
      </c>
      <c r="K94" s="59">
        <v>8</v>
      </c>
      <c r="L94" s="59">
        <v>2</v>
      </c>
      <c r="M94" s="59"/>
      <c r="N94" s="3">
        <f t="shared" si="31"/>
        <v>3.2549999999999999</v>
      </c>
      <c r="O94" s="9">
        <f t="shared" si="32"/>
        <v>0</v>
      </c>
      <c r="P94" s="4">
        <f t="shared" si="33"/>
        <v>0</v>
      </c>
      <c r="Q94" s="11">
        <f t="shared" si="34"/>
        <v>0</v>
      </c>
      <c r="R94" s="10">
        <f t="shared" ref="R94:R103" si="35">IF(Q94&lt;=30,O94+P94,O94+O94*0.3)*IF(G94=1,0.4,IF(G94=2,0.75,IF(G94="1 (kas 4 m. 1 k. nerengiamos)",0.52,1)))*IF(D94="olimpinė",1,IF(M94="Ne",0.5,1))*IF(OR(A$5="Lietuvos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federacija"),IF(OR(J94&lt;8,K94&lt;16),0,1),1)*E94*IF(I94&lt;=1,1,1/I94)*IF(OR(A$5="Lietuvos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95" spans="1:19" s="8" customFormat="1" ht="30">
      <c r="A95" s="59">
        <v>18</v>
      </c>
      <c r="B95" s="59" t="s">
        <v>73</v>
      </c>
      <c r="C95" s="12" t="s">
        <v>74</v>
      </c>
      <c r="D95" s="59" t="s">
        <v>30</v>
      </c>
      <c r="E95" s="59">
        <v>1</v>
      </c>
      <c r="F95" s="59" t="s">
        <v>70</v>
      </c>
      <c r="G95" s="59">
        <v>1</v>
      </c>
      <c r="H95" s="59" t="s">
        <v>32</v>
      </c>
      <c r="I95" s="59"/>
      <c r="J95" s="59">
        <v>2</v>
      </c>
      <c r="K95" s="59">
        <v>8</v>
      </c>
      <c r="L95" s="59">
        <v>2</v>
      </c>
      <c r="M95" s="59"/>
      <c r="N95" s="3">
        <f t="shared" si="31"/>
        <v>3.2549999999999999</v>
      </c>
      <c r="O95" s="9">
        <f t="shared" si="32"/>
        <v>0</v>
      </c>
      <c r="P95" s="4">
        <f t="shared" si="33"/>
        <v>0</v>
      </c>
      <c r="Q95" s="11">
        <f t="shared" si="34"/>
        <v>0</v>
      </c>
      <c r="R95" s="10">
        <f t="shared" si="35"/>
        <v>0</v>
      </c>
    </row>
    <row r="96" spans="1:19" s="8" customFormat="1">
      <c r="A96" s="59">
        <v>19</v>
      </c>
      <c r="B96" s="59" t="s">
        <v>68</v>
      </c>
      <c r="C96" s="12" t="s">
        <v>75</v>
      </c>
      <c r="D96" s="59" t="s">
        <v>30</v>
      </c>
      <c r="E96" s="59">
        <v>1</v>
      </c>
      <c r="F96" s="59" t="s">
        <v>70</v>
      </c>
      <c r="G96" s="59">
        <v>1</v>
      </c>
      <c r="H96" s="59" t="s">
        <v>32</v>
      </c>
      <c r="I96" s="59"/>
      <c r="J96" s="59">
        <v>3</v>
      </c>
      <c r="K96" s="59">
        <v>8</v>
      </c>
      <c r="L96" s="59">
        <v>3</v>
      </c>
      <c r="M96" s="59"/>
      <c r="N96" s="3">
        <f t="shared" si="31"/>
        <v>3.8625000000000003</v>
      </c>
      <c r="O96" s="9">
        <f t="shared" si="32"/>
        <v>0</v>
      </c>
      <c r="P96" s="4">
        <f t="shared" si="33"/>
        <v>0</v>
      </c>
      <c r="Q96" s="11">
        <f t="shared" si="34"/>
        <v>0</v>
      </c>
      <c r="R96" s="10">
        <f t="shared" si="35"/>
        <v>0</v>
      </c>
    </row>
    <row r="97" spans="1:19" s="8" customFormat="1">
      <c r="A97" s="59">
        <v>20</v>
      </c>
      <c r="B97" s="59" t="s">
        <v>71</v>
      </c>
      <c r="C97" s="12" t="s">
        <v>76</v>
      </c>
      <c r="D97" s="59" t="s">
        <v>30</v>
      </c>
      <c r="E97" s="59">
        <v>1</v>
      </c>
      <c r="F97" s="59" t="s">
        <v>70</v>
      </c>
      <c r="G97" s="59">
        <v>1</v>
      </c>
      <c r="H97" s="59" t="s">
        <v>32</v>
      </c>
      <c r="I97" s="59"/>
      <c r="J97" s="59">
        <v>2</v>
      </c>
      <c r="K97" s="59">
        <v>8</v>
      </c>
      <c r="L97" s="59">
        <v>2</v>
      </c>
      <c r="M97" s="59"/>
      <c r="N97" s="3">
        <f t="shared" si="31"/>
        <v>3.2549999999999999</v>
      </c>
      <c r="O97" s="9">
        <f t="shared" si="32"/>
        <v>0</v>
      </c>
      <c r="P97" s="4">
        <f t="shared" si="33"/>
        <v>0</v>
      </c>
      <c r="Q97" s="11">
        <f t="shared" si="34"/>
        <v>0</v>
      </c>
      <c r="R97" s="10">
        <f t="shared" si="35"/>
        <v>0</v>
      </c>
    </row>
    <row r="98" spans="1:19" s="8" customFormat="1" ht="30">
      <c r="A98" s="59">
        <v>21</v>
      </c>
      <c r="B98" s="59" t="s">
        <v>73</v>
      </c>
      <c r="C98" s="12" t="s">
        <v>77</v>
      </c>
      <c r="D98" s="59" t="s">
        <v>30</v>
      </c>
      <c r="E98" s="59">
        <v>1</v>
      </c>
      <c r="F98" s="59" t="s">
        <v>70</v>
      </c>
      <c r="G98" s="59">
        <v>1</v>
      </c>
      <c r="H98" s="59" t="s">
        <v>32</v>
      </c>
      <c r="I98" s="59"/>
      <c r="J98" s="59">
        <v>3</v>
      </c>
      <c r="K98" s="59">
        <v>8</v>
      </c>
      <c r="L98" s="59">
        <v>2</v>
      </c>
      <c r="M98" s="59"/>
      <c r="N98" s="3">
        <f t="shared" si="31"/>
        <v>4.8825000000000003</v>
      </c>
      <c r="O98" s="9">
        <f t="shared" si="32"/>
        <v>4.8825000000000003</v>
      </c>
      <c r="P98" s="4">
        <f t="shared" si="33"/>
        <v>0.10199999999999999</v>
      </c>
      <c r="Q98" s="11">
        <f t="shared" si="34"/>
        <v>2.0890937019969273</v>
      </c>
      <c r="R98" s="10">
        <v>0</v>
      </c>
    </row>
    <row r="99" spans="1:19" s="8" customFormat="1">
      <c r="A99" s="59">
        <v>22</v>
      </c>
      <c r="B99" s="59" t="s">
        <v>78</v>
      </c>
      <c r="C99" s="12" t="s">
        <v>79</v>
      </c>
      <c r="D99" s="59" t="s">
        <v>30</v>
      </c>
      <c r="E99" s="59">
        <v>1</v>
      </c>
      <c r="F99" s="59" t="s">
        <v>41</v>
      </c>
      <c r="G99" s="59">
        <v>1</v>
      </c>
      <c r="H99" s="59" t="s">
        <v>32</v>
      </c>
      <c r="I99" s="59"/>
      <c r="J99" s="59">
        <v>10</v>
      </c>
      <c r="K99" s="59">
        <v>14</v>
      </c>
      <c r="L99" s="59">
        <v>3</v>
      </c>
      <c r="M99" s="59"/>
      <c r="N99" s="3">
        <f t="shared" si="31"/>
        <v>51.6</v>
      </c>
      <c r="O99" s="9">
        <f t="shared" si="32"/>
        <v>51.6</v>
      </c>
      <c r="P99" s="4">
        <f t="shared" si="33"/>
        <v>4.2839999999999998</v>
      </c>
      <c r="Q99" s="11">
        <f t="shared" si="34"/>
        <v>8.3023255813953476</v>
      </c>
      <c r="R99" s="10">
        <v>0</v>
      </c>
    </row>
    <row r="100" spans="1:19" s="8" customFormat="1">
      <c r="A100" s="59">
        <v>23</v>
      </c>
      <c r="B100" s="59" t="s">
        <v>42</v>
      </c>
      <c r="C100" s="12" t="s">
        <v>80</v>
      </c>
      <c r="D100" s="59" t="s">
        <v>30</v>
      </c>
      <c r="E100" s="59">
        <v>1</v>
      </c>
      <c r="F100" s="59" t="s">
        <v>47</v>
      </c>
      <c r="G100" s="59">
        <v>1</v>
      </c>
      <c r="H100" s="59" t="s">
        <v>32</v>
      </c>
      <c r="I100" s="59"/>
      <c r="J100" s="59">
        <v>17</v>
      </c>
      <c r="K100" s="59">
        <v>28</v>
      </c>
      <c r="L100" s="59">
        <v>2</v>
      </c>
      <c r="M100" s="59"/>
      <c r="N100" s="3">
        <f t="shared" si="31"/>
        <v>167.13125000000002</v>
      </c>
      <c r="O100" s="9">
        <f t="shared" si="32"/>
        <v>167.13125000000002</v>
      </c>
      <c r="P100" s="4">
        <f t="shared" si="33"/>
        <v>20.204999999999998</v>
      </c>
      <c r="Q100" s="11">
        <f t="shared" si="34"/>
        <v>12.089301073258289</v>
      </c>
      <c r="R100" s="10">
        <f t="shared" si="35"/>
        <v>74.9345</v>
      </c>
    </row>
    <row r="101" spans="1:19" s="8" customFormat="1">
      <c r="A101" s="59">
        <v>24</v>
      </c>
      <c r="B101" s="59" t="s">
        <v>81</v>
      </c>
      <c r="C101" s="12" t="s">
        <v>60</v>
      </c>
      <c r="D101" s="59" t="s">
        <v>30</v>
      </c>
      <c r="E101" s="59">
        <v>1</v>
      </c>
      <c r="F101" s="59" t="s">
        <v>47</v>
      </c>
      <c r="G101" s="59">
        <v>1</v>
      </c>
      <c r="H101" s="59" t="s">
        <v>32</v>
      </c>
      <c r="I101" s="59"/>
      <c r="J101" s="59">
        <v>10</v>
      </c>
      <c r="K101" s="59">
        <v>20</v>
      </c>
      <c r="L101" s="59">
        <v>1</v>
      </c>
      <c r="M101" s="59"/>
      <c r="N101" s="3">
        <f t="shared" si="31"/>
        <v>140.3125</v>
      </c>
      <c r="O101" s="9">
        <f t="shared" si="32"/>
        <v>140.3125</v>
      </c>
      <c r="P101" s="4">
        <f t="shared" si="33"/>
        <v>12.122999999999999</v>
      </c>
      <c r="Q101" s="11">
        <f t="shared" si="34"/>
        <v>8.6399999999999988</v>
      </c>
      <c r="R101" s="10">
        <f t="shared" si="35"/>
        <v>60.974199999999996</v>
      </c>
    </row>
    <row r="102" spans="1:19" s="8" customFormat="1">
      <c r="A102" s="59">
        <v>25</v>
      </c>
      <c r="B102" s="59"/>
      <c r="C102" s="12"/>
      <c r="D102" s="59"/>
      <c r="E102" s="59"/>
      <c r="F102" s="59"/>
      <c r="G102" s="59"/>
      <c r="H102" s="59"/>
      <c r="I102" s="59"/>
      <c r="J102" s="59"/>
      <c r="K102" s="59"/>
      <c r="L102" s="59"/>
      <c r="M102" s="59"/>
      <c r="N102" s="3">
        <f t="shared" si="31"/>
        <v>0</v>
      </c>
      <c r="O102" s="9">
        <f t="shared" si="32"/>
        <v>0</v>
      </c>
      <c r="P102" s="4">
        <f t="shared" si="33"/>
        <v>0</v>
      </c>
      <c r="Q102" s="11">
        <f t="shared" si="34"/>
        <v>0</v>
      </c>
      <c r="R102" s="10">
        <f t="shared" si="35"/>
        <v>0</v>
      </c>
    </row>
    <row r="103" spans="1:19" s="8" customFormat="1">
      <c r="A103" s="59">
        <v>26</v>
      </c>
      <c r="B103" s="59"/>
      <c r="C103" s="12"/>
      <c r="D103" s="59"/>
      <c r="E103" s="59"/>
      <c r="F103" s="59"/>
      <c r="G103" s="59"/>
      <c r="H103" s="59"/>
      <c r="I103" s="59"/>
      <c r="J103" s="59"/>
      <c r="K103" s="59"/>
      <c r="L103" s="59"/>
      <c r="M103" s="59"/>
      <c r="N103" s="3">
        <f t="shared" si="31"/>
        <v>0</v>
      </c>
      <c r="O103" s="9">
        <f t="shared" si="32"/>
        <v>0</v>
      </c>
      <c r="P103" s="4">
        <f t="shared" si="33"/>
        <v>0</v>
      </c>
      <c r="Q103" s="11">
        <f t="shared" si="34"/>
        <v>0</v>
      </c>
      <c r="R103" s="10">
        <f t="shared" si="35"/>
        <v>0</v>
      </c>
    </row>
    <row r="104" spans="1:19" ht="15" customHeight="1">
      <c r="A104" s="62" t="s">
        <v>35</v>
      </c>
      <c r="B104" s="63"/>
      <c r="C104" s="63"/>
      <c r="D104" s="63"/>
      <c r="E104" s="63"/>
      <c r="F104" s="63"/>
      <c r="G104" s="63"/>
      <c r="H104" s="63"/>
      <c r="I104" s="63"/>
      <c r="J104" s="63"/>
      <c r="K104" s="63"/>
      <c r="L104" s="63"/>
      <c r="M104" s="63"/>
      <c r="N104" s="63"/>
      <c r="O104" s="63"/>
      <c r="P104" s="63"/>
      <c r="Q104" s="64"/>
      <c r="R104" s="10">
        <f>SUM(R78:R103)</f>
        <v>236.5599</v>
      </c>
      <c r="S104" s="8"/>
    </row>
    <row r="105" spans="1:19" ht="15.75">
      <c r="A105" s="23" t="s">
        <v>36</v>
      </c>
      <c r="B105" s="23"/>
      <c r="C105" s="15"/>
      <c r="D105" s="15"/>
      <c r="E105" s="15"/>
      <c r="F105" s="15"/>
      <c r="G105" s="15"/>
      <c r="H105" s="15"/>
      <c r="I105" s="15"/>
      <c r="J105" s="15"/>
      <c r="K105" s="15"/>
      <c r="L105" s="15"/>
      <c r="M105" s="15"/>
      <c r="N105" s="15"/>
      <c r="O105" s="15"/>
      <c r="P105" s="15"/>
      <c r="Q105" s="15"/>
      <c r="R105" s="16"/>
      <c r="S105" s="8"/>
    </row>
    <row r="106" spans="1:19">
      <c r="A106" s="48" t="s">
        <v>37</v>
      </c>
      <c r="B106" s="48"/>
      <c r="C106" s="48"/>
      <c r="D106" s="48"/>
      <c r="E106" s="48"/>
      <c r="F106" s="48"/>
      <c r="G106" s="48"/>
      <c r="H106" s="48"/>
      <c r="I106" s="48"/>
      <c r="J106" s="15"/>
      <c r="K106" s="15"/>
      <c r="L106" s="15"/>
      <c r="M106" s="15"/>
      <c r="N106" s="15"/>
      <c r="O106" s="15"/>
      <c r="P106" s="15"/>
      <c r="Q106" s="15"/>
      <c r="R106" s="16"/>
      <c r="S106" s="8"/>
    </row>
    <row r="107" spans="1:19" s="8" customFormat="1">
      <c r="A107" s="48"/>
      <c r="B107" s="48"/>
      <c r="C107" s="48"/>
      <c r="D107" s="48"/>
      <c r="E107" s="48"/>
      <c r="F107" s="48"/>
      <c r="G107" s="48"/>
      <c r="H107" s="48"/>
      <c r="I107" s="48"/>
      <c r="J107" s="15"/>
      <c r="K107" s="15"/>
      <c r="L107" s="15"/>
      <c r="M107" s="15"/>
      <c r="N107" s="15"/>
      <c r="O107" s="15"/>
      <c r="P107" s="15"/>
      <c r="Q107" s="15"/>
      <c r="R107" s="16"/>
    </row>
    <row r="108" spans="1:19">
      <c r="A108" s="65" t="s">
        <v>82</v>
      </c>
      <c r="B108" s="66"/>
      <c r="C108" s="66"/>
      <c r="D108" s="66"/>
      <c r="E108" s="66"/>
      <c r="F108" s="66"/>
      <c r="G108" s="66"/>
      <c r="H108" s="66"/>
      <c r="I108" s="66"/>
      <c r="J108" s="66"/>
      <c r="K108" s="66"/>
      <c r="L108" s="66"/>
      <c r="M108" s="66"/>
      <c r="N108" s="66"/>
      <c r="O108" s="66"/>
      <c r="P108" s="66"/>
      <c r="Q108" s="55"/>
      <c r="R108" s="8"/>
      <c r="S108" s="8"/>
    </row>
    <row r="109" spans="1:19" ht="18">
      <c r="A109" s="67" t="s">
        <v>26</v>
      </c>
      <c r="B109" s="68"/>
      <c r="C109" s="68"/>
      <c r="D109" s="49"/>
      <c r="E109" s="49"/>
      <c r="F109" s="49"/>
      <c r="G109" s="49"/>
      <c r="H109" s="49"/>
      <c r="I109" s="49"/>
      <c r="J109" s="49"/>
      <c r="K109" s="49"/>
      <c r="L109" s="49"/>
      <c r="M109" s="49"/>
      <c r="N109" s="49"/>
      <c r="O109" s="49"/>
      <c r="P109" s="49"/>
      <c r="Q109" s="55"/>
      <c r="R109" s="8"/>
      <c r="S109" s="8"/>
    </row>
    <row r="110" spans="1:19">
      <c r="A110" s="65" t="s">
        <v>27</v>
      </c>
      <c r="B110" s="66"/>
      <c r="C110" s="66"/>
      <c r="D110" s="66"/>
      <c r="E110" s="66"/>
      <c r="F110" s="66"/>
      <c r="G110" s="66"/>
      <c r="H110" s="66"/>
      <c r="I110" s="66"/>
      <c r="J110" s="66"/>
      <c r="K110" s="66"/>
      <c r="L110" s="66"/>
      <c r="M110" s="66"/>
      <c r="N110" s="66"/>
      <c r="O110" s="66"/>
      <c r="P110" s="66"/>
      <c r="Q110" s="55"/>
      <c r="R110" s="8"/>
      <c r="S110" s="8"/>
    </row>
    <row r="111" spans="1:19">
      <c r="A111" s="59">
        <v>1</v>
      </c>
      <c r="B111" s="59" t="s">
        <v>83</v>
      </c>
      <c r="C111" s="12" t="s">
        <v>84</v>
      </c>
      <c r="D111" s="59" t="s">
        <v>30</v>
      </c>
      <c r="E111" s="59">
        <v>1</v>
      </c>
      <c r="F111" s="59" t="s">
        <v>47</v>
      </c>
      <c r="G111" s="59">
        <v>1</v>
      </c>
      <c r="H111" s="59" t="s">
        <v>32</v>
      </c>
      <c r="I111" s="59"/>
      <c r="J111" s="59">
        <v>16</v>
      </c>
      <c r="K111" s="59">
        <v>38</v>
      </c>
      <c r="L111" s="59">
        <v>5</v>
      </c>
      <c r="M111" s="59" t="s">
        <v>33</v>
      </c>
      <c r="N111" s="3">
        <f t="shared" ref="N111:N120" si="36">(IF(F111="OŽ",IF(L111=1,550.8,IF(L111=2,426.38,IF(L111=3,342.14,IF(L111=4,181.44,IF(L111=5,168.48,IF(L111=6,155.52,IF(L111=7,148.5,IF(L111=8,144,0))))))))+IF(L111&lt;=8,0,IF(L111&lt;=16,137.7,IF(L111&lt;=24,108,IF(L111&lt;=32,80.1,IF(L111&lt;=36,52.2,0)))))-IF(L111&lt;=8,0,IF(L111&lt;=16,(L111-9)*2.754,IF(L111&lt;=24,(L111-17)* 2.754,IF(L111&lt;=32,(L111-25)* 2.754,IF(L111&lt;=36,(L111-33)*2.754,0))))),0)+IF(F111="PČ",IF(L111=1,449,IF(L111=2,314.6,IF(L111=3,238,IF(L111=4,172,IF(L111=5,159,IF(L111=6,145,IF(L111=7,132,IF(L111=8,119,0))))))))+IF(L111&lt;=8,0,IF(L111&lt;=16,88,IF(L111&lt;=24,55,IF(L111&lt;=32,22,0))))-IF(L111&lt;=8,0,IF(L111&lt;=16,(L111-9)*2.245,IF(L111&lt;=24,(L111-17)*2.245,IF(L111&lt;=32,(L111-25)*2.245,0)))),0)+IF(F111="PČneol",IF(L111=1,85,IF(L111=2,64.61,IF(L111=3,50.76,IF(L111=4,16.25,IF(L111=5,15,IF(L111=6,13.75,IF(L111=7,12.5,IF(L111=8,11.25,0))))))))+IF(L111&lt;=8,0,IF(L111&lt;=16,9,0))-IF(L111&lt;=8,0,IF(L111&lt;=16,(L111-9)*0.425,0)),0)+IF(F111="PŽ",IF(L111=1,85,IF(L111=2,59.5,IF(L111=3,45,IF(L111=4,32.5,IF(L111=5,30,IF(L111=6,27.5,IF(L111=7,25,IF(L111=8,22.5,0))))))))+IF(L111&lt;=8,0,IF(L111&lt;=16,19,IF(L111&lt;=24,13,IF(L111&lt;=32,8,0))))-IF(L111&lt;=8,0,IF(L111&lt;=16,(L111-9)*0.425,IF(L111&lt;=24,(L111-17)*0.425,IF(L111&lt;=32,(L111-25)*0.425,0)))),0)+IF(F111="EČ",IF(L111=1,204,IF(L111=2,156.24,IF(L111=3,123.84,IF(L111=4,72,IF(L111=5,66,IF(L111=6,60,IF(L111=7,54,IF(L111=8,48,0))))))))+IF(L111&lt;=8,0,IF(L111&lt;=16,40,IF(L111&lt;=24,25,0)))-IF(L111&lt;=8,0,IF(L111&lt;=16,(L111-9)*1.02,IF(L111&lt;=24,(L111-17)*1.02,0))),0)+IF(F111="EČneol",IF(L111=1,68,IF(L111=2,51.69,IF(L111=3,40.61,IF(L111=4,13,IF(L111=5,12,IF(L111=6,11,IF(L111=7,10,IF(L111=8,9,0)))))))))+IF(F111="EŽ",IF(L111=1,68,IF(L111=2,47.6,IF(L111=3,36,IF(L111=4,18,IF(L111=5,16.5,IF(L111=6,15,IF(L111=7,13.5,IF(L111=8,12,0))))))))+IF(L111&lt;=8,0,IF(L111&lt;=16,10,IF(L111&lt;=24,6,0)))-IF(L111&lt;=8,0,IF(L111&lt;=16,(L111-9)*0.34,IF(L111&lt;=24,(L111-17)*0.34,0))),0)+IF(F111="PT",IF(L111=1,68,IF(L111=2,52.08,IF(L111=3,41.28,IF(L111=4,24,IF(L111=5,22,IF(L111=6,20,IF(L111=7,18,IF(L111=8,16,0))))))))+IF(L111&lt;=8,0,IF(L111&lt;=16,13,IF(L111&lt;=24,9,IF(L111&lt;=32,4,0))))-IF(L111&lt;=8,0,IF(L111&lt;=16,(L111-9)*0.34,IF(L111&lt;=24,(L111-17)*0.34,IF(L111&lt;=32,(L111-25)*0.34,0)))),0)+IF(F111="JOŽ",IF(L111=1,85,IF(L111=2,59.5,IF(L111=3,45,IF(L111=4,32.5,IF(L111=5,30,IF(L111=6,27.5,IF(L111=7,25,IF(L111=8,22.5,0))))))))+IF(L111&lt;=8,0,IF(L111&lt;=16,19,IF(L111&lt;=24,13,0)))-IF(L111&lt;=8,0,IF(L111&lt;=16,(L111-9)*0.425,IF(L111&lt;=24,(L111-17)*0.425,0))),0)+IF(F111="JPČ",IF(L111=1,68,IF(L111=2,47.6,IF(L111=3,36,IF(L111=4,26,IF(L111=5,24,IF(L111=6,22,IF(L111=7,20,IF(L111=8,18,0))))))))+IF(L111&lt;=8,0,IF(L111&lt;=16,13,IF(L111&lt;=24,9,0)))-IF(L111&lt;=8,0,IF(L111&lt;=16,(L111-9)*0.34,IF(L111&lt;=24,(L111-17)*0.34,0))),0)+IF(F111="JEČ",IF(L111=1,34,IF(L111=2,26.04,IF(L111=3,20.6,IF(L111=4,12,IF(L111=5,11,IF(L111=6,10,IF(L111=7,9,IF(L111=8,8,0))))))))+IF(L111&lt;=8,0,IF(L111&lt;=16,6,0))-IF(L111&lt;=8,0,IF(L111&lt;=16,(L111-9)*0.17,0)),0)+IF(F111="JEOF",IF(L111=1,34,IF(L111=2,26.04,IF(L111=3,20.6,IF(L111=4,12,IF(L111=5,11,IF(L111=6,10,IF(L111=7,9,IF(L111=8,8,0))))))))+IF(L111&lt;=8,0,IF(L111&lt;=16,6,0))-IF(L111&lt;=8,0,IF(L111&lt;=16,(L111-9)*0.17,0)),0)+IF(F111="JnPČ",IF(L111=1,51,IF(L111=2,35.7,IF(L111=3,27,IF(L111=4,19.5,IF(L111=5,18,IF(L111=6,16.5,IF(L111=7,15,IF(L111=8,13.5,0))))))))+IF(L111&lt;=8,0,IF(L111&lt;=16,10,0))-IF(L111&lt;=8,0,IF(L111&lt;=16,(L111-9)*0.255,0)),0)+IF(F111="JnEČ",IF(L111=1,25.5,IF(L111=2,19.53,IF(L111=3,15.48,IF(L111=4,9,IF(L111=5,8.25,IF(L111=6,7.5,IF(L111=7,6.75,IF(L111=8,6,0))))))))+IF(L111&lt;=8,0,IF(L111&lt;=16,5,0))-IF(L111&lt;=8,0,IF(L111&lt;=16,(L111-9)*0.1275,0)),0)+IF(F111="JčPČ",IF(L111=1,21.25,IF(L111=2,14.5,IF(L111=3,11.5,IF(L111=4,7,IF(L111=5,6.5,IF(L111=6,6,IF(L111=7,5.5,IF(L111=8,5,0))))))))+IF(L111&lt;=8,0,IF(L111&lt;=16,4,0))-IF(L111&lt;=8,0,IF(L111&lt;=16,(L111-9)*0.10625,0)),0)+IF(F111="JčEČ",IF(L111=1,17,IF(L111=2,13.02,IF(L111=3,10.32,IF(L111=4,6,IF(L111=5,5.5,IF(L111=6,5,IF(L111=7,4.5,IF(L111=8,4,0))))))))+IF(L111&lt;=8,0,IF(L111&lt;=16,3,0))-IF(L111&lt;=8,0,IF(L111&lt;=16,(L111-9)*0.085,0)),0)+IF(F111="NEAK",IF(L111=1,11.48,IF(L111=2,8.79,IF(L111=3,6.97,IF(L111=4,4.05,IF(L111=5,3.71,IF(L111=6,3.38,IF(L111=7,3.04,IF(L111=8,2.7,0))))))))+IF(L111&lt;=8,0,IF(L111&lt;=16,2,IF(L111&lt;=24,1.3,0)))-IF(L111&lt;=8,0,IF(L111&lt;=16,(L111-9)*0.0574,IF(L111&lt;=24,(L111-17)*0.0574,0))),0))*IF(L111&lt;0,1,IF(OR(F111="PČ",F111="PŽ",F111="PT"),IF(J111&lt;32,J111/32,1),1))* IF(L111&lt;0,1,IF(OR(F111="EČ",F111="EŽ",F111="JOŽ",F111="JPČ",F111="NEAK"),IF(J111&lt;24,J111/24,1),1))*IF(L111&lt;0,1,IF(OR(F111="PČneol",F111="JEČ",F111="JEOF",F111="JnPČ",F111="JnEČ",F111="JčPČ",F111="JčEČ"),IF(J111&lt;16,J111/16,1),1))*IF(L111&lt;0,1,IF(F111="EČneol",IF(J111&lt;8,J111/8,1),1))</f>
        <v>79.5</v>
      </c>
      <c r="O111" s="9">
        <f t="shared" ref="O111:O120" si="37">IF(F111="OŽ",N111,IF(H111="Ne",IF(J111*0.3&lt;J111-L111,N111,0),IF(J111*0.1&lt;J111-L111,N111,0)))</f>
        <v>79.5</v>
      </c>
      <c r="P111" s="4">
        <f t="shared" ref="P111" si="38">IF(O111=0,0,IF(F111="OŽ",IF(L111&gt;35,0,IF(J111&gt;35,(36-L111)*1.836,((36-L111)-(36-J111))*1.836)),0)+IF(F111="PČ",IF(L111&gt;31,0,IF(J111&gt;31,(32-L111)*1.347,((32-L111)-(32-J111))*1.347)),0)+ IF(F111="PČneol",IF(L111&gt;15,0,IF(J111&gt;15,(16-L111)*0.255,((16-L111)-(16-J111))*0.255)),0)+IF(F111="PŽ",IF(L111&gt;31,0,IF(J111&gt;31,(32-L111)*0.255,((32-L111)-(32-J111))*0.255)),0)+IF(F111="EČ",IF(L111&gt;23,0,IF(J111&gt;23,(24-L111)*0.612,((24-L111)-(24-J111))*0.612)),0)+IF(F111="EČneol",IF(L111&gt;7,0,IF(J111&gt;7,(8-L111)*0.204,((8-L111)-(8-J111))*0.204)),0)+IF(F111="EŽ",IF(L111&gt;23,0,IF(J111&gt;23,(24-L111)*0.204,((24-L111)-(24-J111))*0.204)),0)+IF(F111="PT",IF(L111&gt;31,0,IF(J111&gt;31,(32-L111)*0.204,((32-L111)-(32-J111))*0.204)),0)+IF(F111="JOŽ",IF(L111&gt;23,0,IF(J111&gt;23,(24-L111)*0.255,((24-L111)-(24-J111))*0.255)),0)+IF(F111="JPČ",IF(L111&gt;23,0,IF(J111&gt;23,(24-L111)*0.204,((24-L111)-(24-J111))*0.204)),0)+IF(F111="JEČ",IF(L111&gt;15,0,IF(J111&gt;15,(16-L111)*0.102,((16-L111)-(16-J111))*0.102)),0)+IF(F111="JEOF",IF(L111&gt;15,0,IF(J111&gt;15,(16-L111)*0.102,((16-L111)-(16-J111))*0.102)),0)+IF(F111="JnPČ",IF(L111&gt;15,0,IF(J111&gt;15,(16-L111)*0.153,((16-L111)-(16-J111))*0.153)),0)+IF(F111="JnEČ",IF(L111&gt;15,0,IF(J111&gt;15,(16-L111)*0.0765,((16-L111)-(16-J111))*0.0765)),0)+IF(F111="JčPČ",IF(L111&gt;15,0,IF(J111&gt;15,(16-L111)*0.06375,((16-L111)-(16-J111))*0.06375)),0)+IF(F111="JčEČ",IF(L111&gt;15,0,IF(J111&gt;15,(16-L111)*0.051,((16-L111)-(16-J111))*0.051)),0)+IF(F111="NEAK",IF(L111&gt;23,0,IF(J111&gt;23,(24-L111)*0.03444,((24-L111)-(24-J111))*0.03444)),0))</f>
        <v>14.817</v>
      </c>
      <c r="Q111" s="11">
        <f t="shared" ref="Q111" si="39">IF(ISERROR(P111*100/N111),0,(P111*100/N111))</f>
        <v>18.637735849056604</v>
      </c>
      <c r="R111" s="10">
        <f t="shared" ref="R111:R120" si="40">IF(Q111&lt;=30,O111+P111,O111+O111*0.3)*IF(G111=1,0.4,IF(G111=2,0.75,IF(G111="1 (kas 4 m. 1 k. nerengiamos)",0.52,1)))*IF(D111="olimpinė",1,IF(M111="Ne",0.5,1))*IF(OR(A$5="Lietuvos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federacija"),IF(OR(J111&lt;8,K111&lt;16),0,1),1)*E111*IF(I111&lt;=1,1,1/I111)*IF(OR(A$5="Lietuvos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37.726800000000004</v>
      </c>
      <c r="S111" s="8"/>
    </row>
    <row r="112" spans="1:19">
      <c r="A112" s="59">
        <v>2</v>
      </c>
      <c r="B112" s="59" t="s">
        <v>85</v>
      </c>
      <c r="C112" s="12" t="s">
        <v>86</v>
      </c>
      <c r="D112" s="59" t="s">
        <v>30</v>
      </c>
      <c r="E112" s="59">
        <v>1</v>
      </c>
      <c r="F112" s="59" t="s">
        <v>47</v>
      </c>
      <c r="G112" s="59">
        <v>1</v>
      </c>
      <c r="H112" s="59" t="s">
        <v>32</v>
      </c>
      <c r="I112" s="59"/>
      <c r="J112" s="59">
        <v>18</v>
      </c>
      <c r="K112" s="59">
        <v>38</v>
      </c>
      <c r="L112" s="59">
        <v>5</v>
      </c>
      <c r="M112" s="59" t="s">
        <v>33</v>
      </c>
      <c r="N112" s="3">
        <f t="shared" si="36"/>
        <v>89.4375</v>
      </c>
      <c r="O112" s="9">
        <f t="shared" si="37"/>
        <v>89.4375</v>
      </c>
      <c r="P112" s="4">
        <f t="shared" ref="P112:P120" si="41">IF(O112=0,0,IF(F112="OŽ",IF(L112&gt;35,0,IF(J112&gt;35,(36-L112)*1.836,((36-L112)-(36-J112))*1.836)),0)+IF(F112="PČ",IF(L112&gt;31,0,IF(J112&gt;31,(32-L112)*1.347,((32-L112)-(32-J112))*1.347)),0)+ IF(F112="PČneol",IF(L112&gt;15,0,IF(J112&gt;15,(16-L112)*0.255,((16-L112)-(16-J112))*0.255)),0)+IF(F112="PŽ",IF(L112&gt;31,0,IF(J112&gt;31,(32-L112)*0.255,((32-L112)-(32-J112))*0.255)),0)+IF(F112="EČ",IF(L112&gt;23,0,IF(J112&gt;23,(24-L112)*0.612,((24-L112)-(24-J112))*0.612)),0)+IF(F112="EČneol",IF(L112&gt;7,0,IF(J112&gt;7,(8-L112)*0.204,((8-L112)-(8-J112))*0.204)),0)+IF(F112="EŽ",IF(L112&gt;23,0,IF(J112&gt;23,(24-L112)*0.204,((24-L112)-(24-J112))*0.204)),0)+IF(F112="PT",IF(L112&gt;31,0,IF(J112&gt;31,(32-L112)*0.204,((32-L112)-(32-J112))*0.204)),0)+IF(F112="JOŽ",IF(L112&gt;23,0,IF(J112&gt;23,(24-L112)*0.255,((24-L112)-(24-J112))*0.255)),0)+IF(F112="JPČ",IF(L112&gt;23,0,IF(J112&gt;23,(24-L112)*0.204,((24-L112)-(24-J112))*0.204)),0)+IF(F112="JEČ",IF(L112&gt;15,0,IF(J112&gt;15,(16-L112)*0.102,((16-L112)-(16-J112))*0.102)),0)+IF(F112="JEOF",IF(L112&gt;15,0,IF(J112&gt;15,(16-L112)*0.102,((16-L112)-(16-J112))*0.102)),0)+IF(F112="JnPČ",IF(L112&gt;15,0,IF(J112&gt;15,(16-L112)*0.153,((16-L112)-(16-J112))*0.153)),0)+IF(F112="JnEČ",IF(L112&gt;15,0,IF(J112&gt;15,(16-L112)*0.0765,((16-L112)-(16-J112))*0.0765)),0)+IF(F112="JčPČ",IF(L112&gt;15,0,IF(J112&gt;15,(16-L112)*0.06375,((16-L112)-(16-J112))*0.06375)),0)+IF(F112="JčEČ",IF(L112&gt;15,0,IF(J112&gt;15,(16-L112)*0.051,((16-L112)-(16-J112))*0.051)),0)+IF(F112="NEAK",IF(L112&gt;23,0,IF(J112&gt;23,(24-L112)*0.03444,((24-L112)-(24-J112))*0.03444)),0))</f>
        <v>17.510999999999999</v>
      </c>
      <c r="Q112" s="11">
        <f t="shared" ref="Q112:Q120" si="42">IF(ISERROR(P112*100/N112),0,(P112*100/N112))</f>
        <v>19.579035639412997</v>
      </c>
      <c r="R112" s="10">
        <f t="shared" si="40"/>
        <v>42.779400000000003</v>
      </c>
      <c r="S112" s="8"/>
    </row>
    <row r="113" spans="1:19">
      <c r="A113" s="59">
        <v>3</v>
      </c>
      <c r="B113" s="59" t="s">
        <v>85</v>
      </c>
      <c r="C113" s="12" t="s">
        <v>87</v>
      </c>
      <c r="D113" s="59" t="s">
        <v>30</v>
      </c>
      <c r="E113" s="59">
        <v>1</v>
      </c>
      <c r="F113" s="59" t="s">
        <v>47</v>
      </c>
      <c r="G113" s="59">
        <v>1</v>
      </c>
      <c r="H113" s="59" t="s">
        <v>32</v>
      </c>
      <c r="I113" s="59"/>
      <c r="J113" s="59">
        <v>14</v>
      </c>
      <c r="K113" s="59">
        <v>38</v>
      </c>
      <c r="L113" s="59">
        <v>8</v>
      </c>
      <c r="M113" s="59" t="s">
        <v>32</v>
      </c>
      <c r="N113" s="3">
        <f t="shared" si="36"/>
        <v>52.0625</v>
      </c>
      <c r="O113" s="9">
        <f t="shared" si="37"/>
        <v>52.0625</v>
      </c>
      <c r="P113" s="4">
        <f t="shared" si="41"/>
        <v>8.0820000000000007</v>
      </c>
      <c r="Q113" s="11">
        <f t="shared" si="42"/>
        <v>15.523649459783915</v>
      </c>
      <c r="R113" s="10">
        <f t="shared" si="40"/>
        <v>12.0289</v>
      </c>
      <c r="S113" s="8"/>
    </row>
    <row r="114" spans="1:19" ht="30">
      <c r="A114" s="59">
        <v>4</v>
      </c>
      <c r="B114" s="59" t="s">
        <v>88</v>
      </c>
      <c r="C114" s="12" t="s">
        <v>89</v>
      </c>
      <c r="D114" s="59" t="s">
        <v>30</v>
      </c>
      <c r="E114" s="59">
        <v>1</v>
      </c>
      <c r="F114" s="59" t="s">
        <v>41</v>
      </c>
      <c r="G114" s="59">
        <v>1</v>
      </c>
      <c r="H114" s="59" t="s">
        <v>32</v>
      </c>
      <c r="I114" s="59"/>
      <c r="J114" s="59">
        <v>7</v>
      </c>
      <c r="K114" s="59">
        <v>17</v>
      </c>
      <c r="L114" s="59">
        <v>3</v>
      </c>
      <c r="M114" s="59" t="s">
        <v>33</v>
      </c>
      <c r="N114" s="3">
        <f t="shared" si="36"/>
        <v>36.120000000000005</v>
      </c>
      <c r="O114" s="9">
        <f t="shared" si="37"/>
        <v>36.120000000000005</v>
      </c>
      <c r="P114" s="4">
        <f t="shared" si="41"/>
        <v>2.448</v>
      </c>
      <c r="Q114" s="11">
        <f t="shared" si="42"/>
        <v>6.7774086378737532</v>
      </c>
      <c r="R114" s="10">
        <v>0</v>
      </c>
      <c r="S114" s="8"/>
    </row>
    <row r="115" spans="1:19">
      <c r="A115" s="59">
        <v>5</v>
      </c>
      <c r="B115" s="59" t="s">
        <v>90</v>
      </c>
      <c r="C115" s="12" t="s">
        <v>91</v>
      </c>
      <c r="D115" s="59" t="s">
        <v>30</v>
      </c>
      <c r="E115" s="59">
        <v>1</v>
      </c>
      <c r="F115" s="59" t="s">
        <v>41</v>
      </c>
      <c r="G115" s="59">
        <v>1</v>
      </c>
      <c r="H115" s="59" t="s">
        <v>32</v>
      </c>
      <c r="I115" s="59"/>
      <c r="J115" s="59">
        <v>14</v>
      </c>
      <c r="K115" s="59">
        <v>17</v>
      </c>
      <c r="L115" s="59">
        <v>3</v>
      </c>
      <c r="M115" s="59" t="s">
        <v>33</v>
      </c>
      <c r="N115" s="3">
        <f t="shared" si="36"/>
        <v>72.240000000000009</v>
      </c>
      <c r="O115" s="9">
        <f t="shared" si="37"/>
        <v>72.240000000000009</v>
      </c>
      <c r="P115" s="4">
        <f t="shared" si="41"/>
        <v>6.7320000000000002</v>
      </c>
      <c r="Q115" s="11">
        <f t="shared" si="42"/>
        <v>9.3189368770764123</v>
      </c>
      <c r="R115" s="10">
        <f t="shared" si="40"/>
        <v>31.588800000000006</v>
      </c>
      <c r="S115" s="8"/>
    </row>
    <row r="116" spans="1:19">
      <c r="A116" s="59">
        <v>6</v>
      </c>
      <c r="B116" s="59" t="s">
        <v>92</v>
      </c>
      <c r="C116" s="12" t="s">
        <v>93</v>
      </c>
      <c r="D116" s="59" t="s">
        <v>30</v>
      </c>
      <c r="E116" s="59">
        <v>1</v>
      </c>
      <c r="F116" s="59" t="s">
        <v>41</v>
      </c>
      <c r="G116" s="59">
        <v>1</v>
      </c>
      <c r="H116" s="59" t="s">
        <v>32</v>
      </c>
      <c r="I116" s="59"/>
      <c r="J116" s="59">
        <v>7</v>
      </c>
      <c r="K116" s="59">
        <v>17</v>
      </c>
      <c r="L116" s="59">
        <v>2</v>
      </c>
      <c r="M116" s="59" t="s">
        <v>33</v>
      </c>
      <c r="N116" s="3">
        <f t="shared" si="36"/>
        <v>45.570000000000007</v>
      </c>
      <c r="O116" s="9">
        <f t="shared" si="37"/>
        <v>45.570000000000007</v>
      </c>
      <c r="P116" s="4">
        <f t="shared" si="41"/>
        <v>3.06</v>
      </c>
      <c r="Q116" s="11">
        <f t="shared" si="42"/>
        <v>6.7149440421329816</v>
      </c>
      <c r="R116" s="10">
        <v>0</v>
      </c>
      <c r="S116" s="8"/>
    </row>
    <row r="117" spans="1:19">
      <c r="A117" s="59">
        <v>7</v>
      </c>
      <c r="B117" s="59" t="s">
        <v>94</v>
      </c>
      <c r="C117" s="12" t="s">
        <v>95</v>
      </c>
      <c r="D117" s="59" t="s">
        <v>30</v>
      </c>
      <c r="E117" s="59">
        <v>1</v>
      </c>
      <c r="F117" s="59" t="s">
        <v>41</v>
      </c>
      <c r="G117" s="59">
        <v>1</v>
      </c>
      <c r="H117" s="59" t="s">
        <v>32</v>
      </c>
      <c r="I117" s="59"/>
      <c r="J117" s="59">
        <v>15</v>
      </c>
      <c r="K117" s="59">
        <v>15</v>
      </c>
      <c r="L117" s="59">
        <v>10</v>
      </c>
      <c r="M117" s="59" t="s">
        <v>33</v>
      </c>
      <c r="N117" s="3">
        <f t="shared" si="36"/>
        <v>24.362499999999997</v>
      </c>
      <c r="O117" s="9">
        <f t="shared" si="37"/>
        <v>24.362499999999997</v>
      </c>
      <c r="P117" s="4">
        <f t="shared" si="41"/>
        <v>3.06</v>
      </c>
      <c r="Q117" s="11">
        <f t="shared" si="42"/>
        <v>12.560287326834276</v>
      </c>
      <c r="R117" s="10">
        <v>0</v>
      </c>
      <c r="S117" s="8"/>
    </row>
    <row r="118" spans="1:19">
      <c r="A118" s="59">
        <v>8</v>
      </c>
      <c r="B118" s="59" t="s">
        <v>96</v>
      </c>
      <c r="C118" s="12" t="s">
        <v>97</v>
      </c>
      <c r="D118" s="59" t="s">
        <v>30</v>
      </c>
      <c r="E118" s="59">
        <v>1</v>
      </c>
      <c r="F118" s="59" t="s">
        <v>41</v>
      </c>
      <c r="G118" s="59">
        <v>1</v>
      </c>
      <c r="H118" s="59" t="s">
        <v>32</v>
      </c>
      <c r="I118" s="59"/>
      <c r="J118" s="59">
        <v>10</v>
      </c>
      <c r="K118" s="59">
        <v>19</v>
      </c>
      <c r="L118" s="59">
        <v>3</v>
      </c>
      <c r="M118" s="59" t="s">
        <v>33</v>
      </c>
      <c r="N118" s="3">
        <f t="shared" si="36"/>
        <v>51.6</v>
      </c>
      <c r="O118" s="9">
        <f t="shared" si="37"/>
        <v>51.6</v>
      </c>
      <c r="P118" s="4">
        <f t="shared" si="41"/>
        <v>4.2839999999999998</v>
      </c>
      <c r="Q118" s="11">
        <f t="shared" si="42"/>
        <v>8.3023255813953476</v>
      </c>
      <c r="R118" s="10">
        <f t="shared" si="40"/>
        <v>22.3536</v>
      </c>
      <c r="S118" s="8"/>
    </row>
    <row r="119" spans="1:19">
      <c r="A119" s="59">
        <v>9</v>
      </c>
      <c r="B119" s="59" t="s">
        <v>98</v>
      </c>
      <c r="C119" s="12" t="s">
        <v>99</v>
      </c>
      <c r="D119" s="59" t="s">
        <v>30</v>
      </c>
      <c r="E119" s="59">
        <v>1</v>
      </c>
      <c r="F119" s="59" t="s">
        <v>41</v>
      </c>
      <c r="G119" s="59">
        <v>1</v>
      </c>
      <c r="H119" s="59" t="s">
        <v>32</v>
      </c>
      <c r="I119" s="59"/>
      <c r="J119" s="59">
        <v>12</v>
      </c>
      <c r="K119" s="59">
        <v>19</v>
      </c>
      <c r="L119" s="59">
        <v>5</v>
      </c>
      <c r="M119" s="59" t="s">
        <v>33</v>
      </c>
      <c r="N119" s="3">
        <f t="shared" si="36"/>
        <v>33</v>
      </c>
      <c r="O119" s="9">
        <f t="shared" si="37"/>
        <v>33</v>
      </c>
      <c r="P119" s="4">
        <f t="shared" si="41"/>
        <v>4.2839999999999998</v>
      </c>
      <c r="Q119" s="11">
        <f t="shared" si="42"/>
        <v>12.981818181818181</v>
      </c>
      <c r="R119" s="10">
        <f t="shared" si="40"/>
        <v>14.913600000000001</v>
      </c>
      <c r="S119" s="8"/>
    </row>
    <row r="120" spans="1:19">
      <c r="A120" s="59">
        <v>10</v>
      </c>
      <c r="B120" s="59" t="s">
        <v>90</v>
      </c>
      <c r="C120" s="12" t="s">
        <v>100</v>
      </c>
      <c r="D120" s="59" t="s">
        <v>30</v>
      </c>
      <c r="E120" s="59">
        <v>1</v>
      </c>
      <c r="F120" s="59" t="s">
        <v>41</v>
      </c>
      <c r="G120" s="59">
        <v>1</v>
      </c>
      <c r="H120" s="59" t="s">
        <v>32</v>
      </c>
      <c r="I120" s="59"/>
      <c r="J120" s="59">
        <v>15</v>
      </c>
      <c r="K120" s="59">
        <v>19</v>
      </c>
      <c r="L120" s="59">
        <v>9</v>
      </c>
      <c r="M120" s="59" t="s">
        <v>33</v>
      </c>
      <c r="N120" s="3">
        <f t="shared" si="36"/>
        <v>25</v>
      </c>
      <c r="O120" s="9">
        <f t="shared" si="37"/>
        <v>25</v>
      </c>
      <c r="P120" s="4">
        <f t="shared" si="41"/>
        <v>3.6719999999999997</v>
      </c>
      <c r="Q120" s="11">
        <f t="shared" si="42"/>
        <v>14.687999999999999</v>
      </c>
      <c r="R120" s="10">
        <f t="shared" si="40"/>
        <v>11.468800000000002</v>
      </c>
      <c r="S120" s="8"/>
    </row>
    <row r="121" spans="1:19" s="8" customFormat="1">
      <c r="A121" s="59">
        <v>11</v>
      </c>
      <c r="B121" s="59" t="s">
        <v>101</v>
      </c>
      <c r="C121" s="12" t="s">
        <v>102</v>
      </c>
      <c r="D121" s="59" t="s">
        <v>30</v>
      </c>
      <c r="E121" s="59">
        <v>1</v>
      </c>
      <c r="F121" s="59" t="s">
        <v>41</v>
      </c>
      <c r="G121" s="59">
        <v>1</v>
      </c>
      <c r="H121" s="59" t="s">
        <v>32</v>
      </c>
      <c r="I121" s="59"/>
      <c r="J121" s="59">
        <v>7</v>
      </c>
      <c r="K121" s="59">
        <v>10</v>
      </c>
      <c r="L121" s="59">
        <v>2</v>
      </c>
      <c r="M121" s="59" t="s">
        <v>33</v>
      </c>
      <c r="N121" s="3">
        <f t="shared" ref="N121:N129" si="43">(IF(F121="OŽ",IF(L121=1,550.8,IF(L121=2,426.38,IF(L121=3,342.14,IF(L121=4,181.44,IF(L121=5,168.48,IF(L121=6,155.52,IF(L121=7,148.5,IF(L121=8,144,0))))))))+IF(L121&lt;=8,0,IF(L121&lt;=16,137.7,IF(L121&lt;=24,108,IF(L121&lt;=32,80.1,IF(L121&lt;=36,52.2,0)))))-IF(L121&lt;=8,0,IF(L121&lt;=16,(L121-9)*2.754,IF(L121&lt;=24,(L121-17)* 2.754,IF(L121&lt;=32,(L121-25)* 2.754,IF(L121&lt;=36,(L121-33)*2.754,0))))),0)+IF(F121="PČ",IF(L121=1,449,IF(L121=2,314.6,IF(L121=3,238,IF(L121=4,172,IF(L121=5,159,IF(L121=6,145,IF(L121=7,132,IF(L121=8,119,0))))))))+IF(L121&lt;=8,0,IF(L121&lt;=16,88,IF(L121&lt;=24,55,IF(L121&lt;=32,22,0))))-IF(L121&lt;=8,0,IF(L121&lt;=16,(L121-9)*2.245,IF(L121&lt;=24,(L121-17)*2.245,IF(L121&lt;=32,(L121-25)*2.245,0)))),0)+IF(F121="PČneol",IF(L121=1,85,IF(L121=2,64.61,IF(L121=3,50.76,IF(L121=4,16.25,IF(L121=5,15,IF(L121=6,13.75,IF(L121=7,12.5,IF(L121=8,11.25,0))))))))+IF(L121&lt;=8,0,IF(L121&lt;=16,9,0))-IF(L121&lt;=8,0,IF(L121&lt;=16,(L121-9)*0.425,0)),0)+IF(F121="PŽ",IF(L121=1,85,IF(L121=2,59.5,IF(L121=3,45,IF(L121=4,32.5,IF(L121=5,30,IF(L121=6,27.5,IF(L121=7,25,IF(L121=8,22.5,0))))))))+IF(L121&lt;=8,0,IF(L121&lt;=16,19,IF(L121&lt;=24,13,IF(L121&lt;=32,8,0))))-IF(L121&lt;=8,0,IF(L121&lt;=16,(L121-9)*0.425,IF(L121&lt;=24,(L121-17)*0.425,IF(L121&lt;=32,(L121-25)*0.425,0)))),0)+IF(F121="EČ",IF(L121=1,204,IF(L121=2,156.24,IF(L121=3,123.84,IF(L121=4,72,IF(L121=5,66,IF(L121=6,60,IF(L121=7,54,IF(L121=8,48,0))))))))+IF(L121&lt;=8,0,IF(L121&lt;=16,40,IF(L121&lt;=24,25,0)))-IF(L121&lt;=8,0,IF(L121&lt;=16,(L121-9)*1.02,IF(L121&lt;=24,(L121-17)*1.02,0))),0)+IF(F121="EČneol",IF(L121=1,68,IF(L121=2,51.69,IF(L121=3,40.61,IF(L121=4,13,IF(L121=5,12,IF(L121=6,11,IF(L121=7,10,IF(L121=8,9,0)))))))))+IF(F121="EŽ",IF(L121=1,68,IF(L121=2,47.6,IF(L121=3,36,IF(L121=4,18,IF(L121=5,16.5,IF(L121=6,15,IF(L121=7,13.5,IF(L121=8,12,0))))))))+IF(L121&lt;=8,0,IF(L121&lt;=16,10,IF(L121&lt;=24,6,0)))-IF(L121&lt;=8,0,IF(L121&lt;=16,(L121-9)*0.34,IF(L121&lt;=24,(L121-17)*0.34,0))),0)+IF(F121="PT",IF(L121=1,68,IF(L121=2,52.08,IF(L121=3,41.28,IF(L121=4,24,IF(L121=5,22,IF(L121=6,20,IF(L121=7,18,IF(L121=8,16,0))))))))+IF(L121&lt;=8,0,IF(L121&lt;=16,13,IF(L121&lt;=24,9,IF(L121&lt;=32,4,0))))-IF(L121&lt;=8,0,IF(L121&lt;=16,(L121-9)*0.34,IF(L121&lt;=24,(L121-17)*0.34,IF(L121&lt;=32,(L121-25)*0.34,0)))),0)+IF(F121="JOŽ",IF(L121=1,85,IF(L121=2,59.5,IF(L121=3,45,IF(L121=4,32.5,IF(L121=5,30,IF(L121=6,27.5,IF(L121=7,25,IF(L121=8,22.5,0))))))))+IF(L121&lt;=8,0,IF(L121&lt;=16,19,IF(L121&lt;=24,13,0)))-IF(L121&lt;=8,0,IF(L121&lt;=16,(L121-9)*0.425,IF(L121&lt;=24,(L121-17)*0.425,0))),0)+IF(F121="JPČ",IF(L121=1,68,IF(L121=2,47.6,IF(L121=3,36,IF(L121=4,26,IF(L121=5,24,IF(L121=6,22,IF(L121=7,20,IF(L121=8,18,0))))))))+IF(L121&lt;=8,0,IF(L121&lt;=16,13,IF(L121&lt;=24,9,0)))-IF(L121&lt;=8,0,IF(L121&lt;=16,(L121-9)*0.34,IF(L121&lt;=24,(L121-17)*0.34,0))),0)+IF(F121="JEČ",IF(L121=1,34,IF(L121=2,26.04,IF(L121=3,20.6,IF(L121=4,12,IF(L121=5,11,IF(L121=6,10,IF(L121=7,9,IF(L121=8,8,0))))))))+IF(L121&lt;=8,0,IF(L121&lt;=16,6,0))-IF(L121&lt;=8,0,IF(L121&lt;=16,(L121-9)*0.17,0)),0)+IF(F121="JEOF",IF(L121=1,34,IF(L121=2,26.04,IF(L121=3,20.6,IF(L121=4,12,IF(L121=5,11,IF(L121=6,10,IF(L121=7,9,IF(L121=8,8,0))))))))+IF(L121&lt;=8,0,IF(L121&lt;=16,6,0))-IF(L121&lt;=8,0,IF(L121&lt;=16,(L121-9)*0.17,0)),0)+IF(F121="JnPČ",IF(L121=1,51,IF(L121=2,35.7,IF(L121=3,27,IF(L121=4,19.5,IF(L121=5,18,IF(L121=6,16.5,IF(L121=7,15,IF(L121=8,13.5,0))))))))+IF(L121&lt;=8,0,IF(L121&lt;=16,10,0))-IF(L121&lt;=8,0,IF(L121&lt;=16,(L121-9)*0.255,0)),0)+IF(F121="JnEČ",IF(L121=1,25.5,IF(L121=2,19.53,IF(L121=3,15.48,IF(L121=4,9,IF(L121=5,8.25,IF(L121=6,7.5,IF(L121=7,6.75,IF(L121=8,6,0))))))))+IF(L121&lt;=8,0,IF(L121&lt;=16,5,0))-IF(L121&lt;=8,0,IF(L121&lt;=16,(L121-9)*0.1275,0)),0)+IF(F121="JčPČ",IF(L121=1,21.25,IF(L121=2,14.5,IF(L121=3,11.5,IF(L121=4,7,IF(L121=5,6.5,IF(L121=6,6,IF(L121=7,5.5,IF(L121=8,5,0))))))))+IF(L121&lt;=8,0,IF(L121&lt;=16,4,0))-IF(L121&lt;=8,0,IF(L121&lt;=16,(L121-9)*0.10625,0)),0)+IF(F121="JčEČ",IF(L121=1,17,IF(L121=2,13.02,IF(L121=3,10.32,IF(L121=4,6,IF(L121=5,5.5,IF(L121=6,5,IF(L121=7,4.5,IF(L121=8,4,0))))))))+IF(L121&lt;=8,0,IF(L121&lt;=16,3,0))-IF(L121&lt;=8,0,IF(L121&lt;=16,(L121-9)*0.085,0)),0)+IF(F121="NEAK",IF(L121=1,11.48,IF(L121=2,8.79,IF(L121=3,6.97,IF(L121=4,4.05,IF(L121=5,3.71,IF(L121=6,3.38,IF(L121=7,3.04,IF(L121=8,2.7,0))))))))+IF(L121&lt;=8,0,IF(L121&lt;=16,2,IF(L121&lt;=24,1.3,0)))-IF(L121&lt;=8,0,IF(L121&lt;=16,(L121-9)*0.0574,IF(L121&lt;=24,(L121-17)*0.0574,0))),0))*IF(L121&lt;0,1,IF(OR(F121="PČ",F121="PŽ",F121="PT"),IF(J121&lt;32,J121/32,1),1))* IF(L121&lt;0,1,IF(OR(F121="EČ",F121="EŽ",F121="JOŽ",F121="JPČ",F121="NEAK"),IF(J121&lt;24,J121/24,1),1))*IF(L121&lt;0,1,IF(OR(F121="PČneol",F121="JEČ",F121="JEOF",F121="JnPČ",F121="JnEČ",F121="JčPČ",F121="JčEČ"),IF(J121&lt;16,J121/16,1),1))*IF(L121&lt;0,1,IF(F121="EČneol",IF(J121&lt;8,J121/8,1),1))</f>
        <v>45.570000000000007</v>
      </c>
      <c r="O121" s="9">
        <f t="shared" ref="O121:O129" si="44">IF(F121="OŽ",N121,IF(H121="Ne",IF(J121*0.3&lt;J121-L121,N121,0),IF(J121*0.1&lt;J121-L121,N121,0)))</f>
        <v>45.570000000000007</v>
      </c>
      <c r="P121" s="4">
        <f t="shared" ref="P121:P129" si="45">IF(O121=0,0,IF(F121="OŽ",IF(L121&gt;35,0,IF(J121&gt;35,(36-L121)*1.836,((36-L121)-(36-J121))*1.836)),0)+IF(F121="PČ",IF(L121&gt;31,0,IF(J121&gt;31,(32-L121)*1.347,((32-L121)-(32-J121))*1.347)),0)+ IF(F121="PČneol",IF(L121&gt;15,0,IF(J121&gt;15,(16-L121)*0.255,((16-L121)-(16-J121))*0.255)),0)+IF(F121="PŽ",IF(L121&gt;31,0,IF(J121&gt;31,(32-L121)*0.255,((32-L121)-(32-J121))*0.255)),0)+IF(F121="EČ",IF(L121&gt;23,0,IF(J121&gt;23,(24-L121)*0.612,((24-L121)-(24-J121))*0.612)),0)+IF(F121="EČneol",IF(L121&gt;7,0,IF(J121&gt;7,(8-L121)*0.204,((8-L121)-(8-J121))*0.204)),0)+IF(F121="EŽ",IF(L121&gt;23,0,IF(J121&gt;23,(24-L121)*0.204,((24-L121)-(24-J121))*0.204)),0)+IF(F121="PT",IF(L121&gt;31,0,IF(J121&gt;31,(32-L121)*0.204,((32-L121)-(32-J121))*0.204)),0)+IF(F121="JOŽ",IF(L121&gt;23,0,IF(J121&gt;23,(24-L121)*0.255,((24-L121)-(24-J121))*0.255)),0)+IF(F121="JPČ",IF(L121&gt;23,0,IF(J121&gt;23,(24-L121)*0.204,((24-L121)-(24-J121))*0.204)),0)+IF(F121="JEČ",IF(L121&gt;15,0,IF(J121&gt;15,(16-L121)*0.102,((16-L121)-(16-J121))*0.102)),0)+IF(F121="JEOF",IF(L121&gt;15,0,IF(J121&gt;15,(16-L121)*0.102,((16-L121)-(16-J121))*0.102)),0)+IF(F121="JnPČ",IF(L121&gt;15,0,IF(J121&gt;15,(16-L121)*0.153,((16-L121)-(16-J121))*0.153)),0)+IF(F121="JnEČ",IF(L121&gt;15,0,IF(J121&gt;15,(16-L121)*0.0765,((16-L121)-(16-J121))*0.0765)),0)+IF(F121="JčPČ",IF(L121&gt;15,0,IF(J121&gt;15,(16-L121)*0.06375,((16-L121)-(16-J121))*0.06375)),0)+IF(F121="JčEČ",IF(L121&gt;15,0,IF(J121&gt;15,(16-L121)*0.051,((16-L121)-(16-J121))*0.051)),0)+IF(F121="NEAK",IF(L121&gt;23,0,IF(J121&gt;23,(24-L121)*0.03444,((24-L121)-(24-J121))*0.03444)),0))</f>
        <v>3.06</v>
      </c>
      <c r="Q121" s="11">
        <f t="shared" ref="Q121:Q129" si="46">IF(ISERROR(P121*100/N121),0,(P121*100/N121))</f>
        <v>6.7149440421329816</v>
      </c>
      <c r="R121" s="10">
        <v>0</v>
      </c>
    </row>
    <row r="122" spans="1:19" s="8" customFormat="1">
      <c r="A122" s="59">
        <v>12</v>
      </c>
      <c r="B122" s="59" t="s">
        <v>68</v>
      </c>
      <c r="C122" s="12" t="s">
        <v>103</v>
      </c>
      <c r="D122" s="59" t="s">
        <v>30</v>
      </c>
      <c r="E122" s="59">
        <v>1</v>
      </c>
      <c r="F122" s="59" t="s">
        <v>41</v>
      </c>
      <c r="G122" s="59">
        <v>1</v>
      </c>
      <c r="H122" s="59" t="s">
        <v>32</v>
      </c>
      <c r="I122" s="59"/>
      <c r="J122" s="59">
        <v>2</v>
      </c>
      <c r="K122" s="59">
        <v>8</v>
      </c>
      <c r="L122" s="59">
        <v>2</v>
      </c>
      <c r="M122" s="59" t="s">
        <v>33</v>
      </c>
      <c r="N122" s="3">
        <f t="shared" si="43"/>
        <v>13.02</v>
      </c>
      <c r="O122" s="9">
        <f t="shared" si="44"/>
        <v>0</v>
      </c>
      <c r="P122" s="4">
        <f t="shared" si="45"/>
        <v>0</v>
      </c>
      <c r="Q122" s="11">
        <f t="shared" si="46"/>
        <v>0</v>
      </c>
      <c r="R122" s="10">
        <f t="shared" ref="R122:R129" si="47">IF(Q122&lt;=30,O122+P122,O122+O122*0.3)*IF(G122=1,0.4,IF(G122=2,0.75,IF(G122="1 (kas 4 m. 1 k. nerengiamos)",0.52,1)))*IF(D122="olimpinė",1,IF(M122="Ne",0.5,1))*IF(OR(A$5="Lietuvos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federacija"),IF(OR(J122&lt;8,K122&lt;16),0,1),1)*E122*IF(I122&lt;=1,1,1/I122)*IF(OR(A$5="Lietuvos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23" spans="1:19" s="8" customFormat="1">
      <c r="A123" s="59">
        <v>13</v>
      </c>
      <c r="B123" s="59" t="s">
        <v>104</v>
      </c>
      <c r="C123" s="12" t="s">
        <v>105</v>
      </c>
      <c r="D123" s="59" t="s">
        <v>30</v>
      </c>
      <c r="E123" s="59">
        <v>1</v>
      </c>
      <c r="F123" s="59" t="s">
        <v>41</v>
      </c>
      <c r="G123" s="59">
        <v>1</v>
      </c>
      <c r="H123" s="59" t="s">
        <v>32</v>
      </c>
      <c r="I123" s="59"/>
      <c r="J123" s="59">
        <v>2</v>
      </c>
      <c r="K123" s="59">
        <v>8</v>
      </c>
      <c r="L123" s="59">
        <v>1</v>
      </c>
      <c r="M123" s="59" t="s">
        <v>33</v>
      </c>
      <c r="N123" s="3">
        <f t="shared" si="43"/>
        <v>17</v>
      </c>
      <c r="O123" s="9">
        <f t="shared" si="44"/>
        <v>17</v>
      </c>
      <c r="P123" s="4">
        <f t="shared" si="45"/>
        <v>0.61199999999999999</v>
      </c>
      <c r="Q123" s="11">
        <f t="shared" si="46"/>
        <v>3.5999999999999996</v>
      </c>
      <c r="R123" s="10">
        <v>0</v>
      </c>
    </row>
    <row r="124" spans="1:19" s="8" customFormat="1">
      <c r="A124" s="59">
        <v>14</v>
      </c>
      <c r="B124" s="59" t="s">
        <v>106</v>
      </c>
      <c r="C124" s="12" t="s">
        <v>107</v>
      </c>
      <c r="D124" s="59" t="s">
        <v>30</v>
      </c>
      <c r="E124" s="59">
        <v>1</v>
      </c>
      <c r="F124" s="59" t="s">
        <v>108</v>
      </c>
      <c r="G124" s="59">
        <v>1</v>
      </c>
      <c r="H124" s="59" t="s">
        <v>32</v>
      </c>
      <c r="I124" s="59"/>
      <c r="J124" s="59">
        <v>6</v>
      </c>
      <c r="K124" s="59">
        <v>8</v>
      </c>
      <c r="L124" s="59">
        <v>5</v>
      </c>
      <c r="M124" s="59" t="s">
        <v>33</v>
      </c>
      <c r="N124" s="3">
        <f t="shared" si="43"/>
        <v>3.09375</v>
      </c>
      <c r="O124" s="9">
        <f t="shared" si="44"/>
        <v>0</v>
      </c>
      <c r="P124" s="4">
        <f t="shared" si="45"/>
        <v>0</v>
      </c>
      <c r="Q124" s="11">
        <f t="shared" si="46"/>
        <v>0</v>
      </c>
      <c r="R124" s="10">
        <f t="shared" si="47"/>
        <v>0</v>
      </c>
    </row>
    <row r="125" spans="1:19" s="8" customFormat="1">
      <c r="A125" s="59">
        <v>15</v>
      </c>
      <c r="B125" s="59" t="s">
        <v>109</v>
      </c>
      <c r="C125" s="12" t="s">
        <v>110</v>
      </c>
      <c r="D125" s="59" t="s">
        <v>30</v>
      </c>
      <c r="E125" s="59">
        <v>1</v>
      </c>
      <c r="F125" s="59" t="s">
        <v>41</v>
      </c>
      <c r="G125" s="59">
        <v>1</v>
      </c>
      <c r="H125" s="59" t="s">
        <v>32</v>
      </c>
      <c r="I125" s="59"/>
      <c r="J125" s="59">
        <v>7</v>
      </c>
      <c r="K125" s="59">
        <v>8</v>
      </c>
      <c r="L125" s="59">
        <v>5</v>
      </c>
      <c r="M125" s="59" t="s">
        <v>33</v>
      </c>
      <c r="N125" s="3">
        <f t="shared" si="43"/>
        <v>19.25</v>
      </c>
      <c r="O125" s="9">
        <f t="shared" si="44"/>
        <v>0</v>
      </c>
      <c r="P125" s="4">
        <f t="shared" si="45"/>
        <v>0</v>
      </c>
      <c r="Q125" s="11">
        <f t="shared" si="46"/>
        <v>0</v>
      </c>
      <c r="R125" s="10">
        <f t="shared" si="47"/>
        <v>0</v>
      </c>
    </row>
    <row r="126" spans="1:19" s="8" customFormat="1">
      <c r="A126" s="59">
        <v>16</v>
      </c>
      <c r="B126" s="59" t="s">
        <v>111</v>
      </c>
      <c r="C126" s="12" t="s">
        <v>112</v>
      </c>
      <c r="D126" s="59" t="s">
        <v>30</v>
      </c>
      <c r="E126" s="59">
        <v>1</v>
      </c>
      <c r="F126" s="59" t="s">
        <v>41</v>
      </c>
      <c r="G126" s="59">
        <v>1</v>
      </c>
      <c r="H126" s="59" t="s">
        <v>32</v>
      </c>
      <c r="I126" s="59"/>
      <c r="J126" s="59">
        <v>5</v>
      </c>
      <c r="K126" s="59">
        <v>8</v>
      </c>
      <c r="L126" s="59">
        <v>2</v>
      </c>
      <c r="M126" s="59" t="s">
        <v>33</v>
      </c>
      <c r="N126" s="3">
        <f t="shared" si="43"/>
        <v>32.550000000000004</v>
      </c>
      <c r="O126" s="9">
        <f t="shared" si="44"/>
        <v>32.550000000000004</v>
      </c>
      <c r="P126" s="4">
        <f t="shared" si="45"/>
        <v>1.8359999999999999</v>
      </c>
      <c r="Q126" s="11">
        <f t="shared" si="46"/>
        <v>5.6405529953917037</v>
      </c>
      <c r="R126" s="10">
        <v>0</v>
      </c>
    </row>
    <row r="127" spans="1:19" s="8" customFormat="1">
      <c r="A127" s="59">
        <v>17</v>
      </c>
      <c r="B127" s="59" t="s">
        <v>78</v>
      </c>
      <c r="C127" s="12" t="s">
        <v>113</v>
      </c>
      <c r="D127" s="59" t="s">
        <v>30</v>
      </c>
      <c r="E127" s="59">
        <v>1</v>
      </c>
      <c r="F127" s="59" t="s">
        <v>41</v>
      </c>
      <c r="G127" s="59">
        <v>1</v>
      </c>
      <c r="H127" s="59" t="s">
        <v>32</v>
      </c>
      <c r="I127" s="59"/>
      <c r="J127" s="59">
        <v>7</v>
      </c>
      <c r="K127" s="59">
        <v>14</v>
      </c>
      <c r="L127" s="59">
        <v>3</v>
      </c>
      <c r="M127" s="59" t="s">
        <v>33</v>
      </c>
      <c r="N127" s="3">
        <f t="shared" si="43"/>
        <v>36.120000000000005</v>
      </c>
      <c r="O127" s="9">
        <f t="shared" si="44"/>
        <v>36.120000000000005</v>
      </c>
      <c r="P127" s="4">
        <f t="shared" si="45"/>
        <v>2.448</v>
      </c>
      <c r="Q127" s="11">
        <f t="shared" si="46"/>
        <v>6.7774086378737532</v>
      </c>
      <c r="R127" s="10">
        <v>0</v>
      </c>
    </row>
    <row r="128" spans="1:19" s="8" customFormat="1" ht="30">
      <c r="A128" s="59">
        <v>18</v>
      </c>
      <c r="B128" s="59" t="s">
        <v>114</v>
      </c>
      <c r="C128" s="12" t="s">
        <v>115</v>
      </c>
      <c r="D128" s="59" t="s">
        <v>30</v>
      </c>
      <c r="E128" s="59">
        <v>1</v>
      </c>
      <c r="F128" s="59" t="s">
        <v>47</v>
      </c>
      <c r="G128" s="59">
        <v>1</v>
      </c>
      <c r="H128" s="59" t="s">
        <v>32</v>
      </c>
      <c r="I128" s="59"/>
      <c r="J128" s="59">
        <v>17</v>
      </c>
      <c r="K128" s="59">
        <v>28</v>
      </c>
      <c r="L128" s="59">
        <v>2</v>
      </c>
      <c r="M128" s="59" t="s">
        <v>33</v>
      </c>
      <c r="N128" s="3">
        <f t="shared" si="43"/>
        <v>167.13125000000002</v>
      </c>
      <c r="O128" s="9">
        <f t="shared" si="44"/>
        <v>167.13125000000002</v>
      </c>
      <c r="P128" s="4">
        <f t="shared" si="45"/>
        <v>20.204999999999998</v>
      </c>
      <c r="Q128" s="11">
        <f t="shared" si="46"/>
        <v>12.089301073258289</v>
      </c>
      <c r="R128" s="10">
        <f t="shared" si="47"/>
        <v>74.9345</v>
      </c>
    </row>
    <row r="129" spans="1:19" s="8" customFormat="1">
      <c r="A129" s="59">
        <v>19</v>
      </c>
      <c r="B129" s="59" t="s">
        <v>78</v>
      </c>
      <c r="C129" s="12" t="s">
        <v>116</v>
      </c>
      <c r="D129" s="59" t="s">
        <v>30</v>
      </c>
      <c r="E129" s="59">
        <v>1</v>
      </c>
      <c r="F129" s="59" t="s">
        <v>47</v>
      </c>
      <c r="G129" s="59">
        <v>1</v>
      </c>
      <c r="H129" s="59" t="s">
        <v>32</v>
      </c>
      <c r="I129" s="59"/>
      <c r="J129" s="59">
        <v>8</v>
      </c>
      <c r="K129" s="59">
        <v>28</v>
      </c>
      <c r="L129" s="59">
        <v>4</v>
      </c>
      <c r="M129" s="59" t="s">
        <v>33</v>
      </c>
      <c r="N129" s="3">
        <f t="shared" si="43"/>
        <v>43</v>
      </c>
      <c r="O129" s="9">
        <f t="shared" si="44"/>
        <v>43</v>
      </c>
      <c r="P129" s="4">
        <f t="shared" si="45"/>
        <v>5.3879999999999999</v>
      </c>
      <c r="Q129" s="11">
        <f t="shared" si="46"/>
        <v>12.530232558139534</v>
      </c>
      <c r="R129" s="10">
        <f t="shared" si="47"/>
        <v>19.3552</v>
      </c>
    </row>
    <row r="130" spans="1:19">
      <c r="A130" s="62" t="s">
        <v>35</v>
      </c>
      <c r="B130" s="63"/>
      <c r="C130" s="63"/>
      <c r="D130" s="63"/>
      <c r="E130" s="63"/>
      <c r="F130" s="63"/>
      <c r="G130" s="63"/>
      <c r="H130" s="63"/>
      <c r="I130" s="63"/>
      <c r="J130" s="63"/>
      <c r="K130" s="63"/>
      <c r="L130" s="63"/>
      <c r="M130" s="63"/>
      <c r="N130" s="63"/>
      <c r="O130" s="63"/>
      <c r="P130" s="63"/>
      <c r="Q130" s="64"/>
      <c r="R130" s="10">
        <f>SUM(R111:R129)</f>
        <v>267.14960000000008</v>
      </c>
      <c r="S130" s="8"/>
    </row>
    <row r="131" spans="1:19" ht="15.75">
      <c r="A131" s="23" t="s">
        <v>36</v>
      </c>
      <c r="B131" s="23"/>
      <c r="C131" s="15"/>
      <c r="D131" s="15"/>
      <c r="E131" s="15"/>
      <c r="F131" s="15"/>
      <c r="G131" s="15"/>
      <c r="H131" s="15"/>
      <c r="I131" s="15"/>
      <c r="J131" s="15"/>
      <c r="K131" s="15"/>
      <c r="L131" s="15"/>
      <c r="M131" s="15"/>
      <c r="N131" s="15"/>
      <c r="O131" s="15"/>
      <c r="P131" s="15"/>
      <c r="Q131" s="15"/>
      <c r="R131" s="16"/>
      <c r="S131" s="8"/>
    </row>
    <row r="132" spans="1:19">
      <c r="A132" s="48" t="s">
        <v>37</v>
      </c>
      <c r="B132" s="48"/>
      <c r="C132" s="48"/>
      <c r="D132" s="48"/>
      <c r="E132" s="48"/>
      <c r="F132" s="48"/>
      <c r="G132" s="48"/>
      <c r="H132" s="48"/>
      <c r="I132" s="48"/>
      <c r="J132" s="15"/>
      <c r="K132" s="15"/>
      <c r="L132" s="15"/>
      <c r="M132" s="15"/>
      <c r="N132" s="15"/>
      <c r="O132" s="15"/>
      <c r="P132" s="15"/>
      <c r="Q132" s="15"/>
      <c r="R132" s="16"/>
      <c r="S132" s="8"/>
    </row>
    <row r="133" spans="1:19" s="8" customFormat="1">
      <c r="A133" s="48"/>
      <c r="B133" s="48"/>
      <c r="C133" s="48"/>
      <c r="D133" s="48"/>
      <c r="E133" s="48"/>
      <c r="F133" s="48"/>
      <c r="G133" s="48"/>
      <c r="H133" s="48"/>
      <c r="I133" s="48"/>
      <c r="J133" s="15"/>
      <c r="K133" s="15"/>
      <c r="L133" s="15"/>
      <c r="M133" s="15"/>
      <c r="N133" s="15"/>
      <c r="O133" s="15"/>
      <c r="P133" s="15"/>
      <c r="Q133" s="15"/>
      <c r="R133" s="16"/>
    </row>
    <row r="134" spans="1:19">
      <c r="A134" s="65" t="s">
        <v>117</v>
      </c>
      <c r="B134" s="66"/>
      <c r="C134" s="66"/>
      <c r="D134" s="66"/>
      <c r="E134" s="66"/>
      <c r="F134" s="66"/>
      <c r="G134" s="66"/>
      <c r="H134" s="66"/>
      <c r="I134" s="66"/>
      <c r="J134" s="66"/>
      <c r="K134" s="66"/>
      <c r="L134" s="66"/>
      <c r="M134" s="66"/>
      <c r="N134" s="66"/>
      <c r="O134" s="66"/>
      <c r="P134" s="66"/>
      <c r="Q134" s="55"/>
      <c r="R134" s="8"/>
      <c r="S134" s="8"/>
    </row>
    <row r="135" spans="1:19" ht="18">
      <c r="A135" s="67" t="s">
        <v>26</v>
      </c>
      <c r="B135" s="68"/>
      <c r="C135" s="68"/>
      <c r="D135" s="49"/>
      <c r="E135" s="49"/>
      <c r="F135" s="49"/>
      <c r="G135" s="49"/>
      <c r="H135" s="49"/>
      <c r="I135" s="49"/>
      <c r="J135" s="49"/>
      <c r="K135" s="49"/>
      <c r="L135" s="49"/>
      <c r="M135" s="49"/>
      <c r="N135" s="49"/>
      <c r="O135" s="49"/>
      <c r="P135" s="49"/>
      <c r="Q135" s="55"/>
      <c r="R135" s="8"/>
      <c r="S135" s="8"/>
    </row>
    <row r="136" spans="1:19">
      <c r="A136" s="65" t="s">
        <v>27</v>
      </c>
      <c r="B136" s="66"/>
      <c r="C136" s="66"/>
      <c r="D136" s="66"/>
      <c r="E136" s="66"/>
      <c r="F136" s="66"/>
      <c r="G136" s="66"/>
      <c r="H136" s="66"/>
      <c r="I136" s="66"/>
      <c r="J136" s="66"/>
      <c r="K136" s="66"/>
      <c r="L136" s="66"/>
      <c r="M136" s="66"/>
      <c r="N136" s="66"/>
      <c r="O136" s="66"/>
      <c r="P136" s="66"/>
      <c r="Q136" s="55"/>
      <c r="R136" s="8"/>
      <c r="S136" s="8"/>
    </row>
    <row r="137" spans="1:19" ht="30">
      <c r="A137" s="59">
        <v>1</v>
      </c>
      <c r="B137" s="59" t="s">
        <v>51</v>
      </c>
      <c r="C137" s="12" t="s">
        <v>118</v>
      </c>
      <c r="D137" s="59" t="s">
        <v>30</v>
      </c>
      <c r="E137" s="59">
        <v>1</v>
      </c>
      <c r="F137" s="59" t="s">
        <v>47</v>
      </c>
      <c r="G137" s="59">
        <v>1</v>
      </c>
      <c r="H137" s="59" t="s">
        <v>32</v>
      </c>
      <c r="I137" s="59"/>
      <c r="J137" s="59">
        <v>16</v>
      </c>
      <c r="K137" s="59">
        <v>34</v>
      </c>
      <c r="L137" s="59">
        <v>3</v>
      </c>
      <c r="M137" s="59" t="s">
        <v>32</v>
      </c>
      <c r="N137" s="3">
        <f t="shared" ref="N137:N146" si="48">(IF(F137="OŽ",IF(L137=1,550.8,IF(L137=2,426.38,IF(L137=3,342.14,IF(L137=4,181.44,IF(L137=5,168.48,IF(L137=6,155.52,IF(L137=7,148.5,IF(L137=8,144,0))))))))+IF(L137&lt;=8,0,IF(L137&lt;=16,137.7,IF(L137&lt;=24,108,IF(L137&lt;=32,80.1,IF(L137&lt;=36,52.2,0)))))-IF(L137&lt;=8,0,IF(L137&lt;=16,(L137-9)*2.754,IF(L137&lt;=24,(L137-17)* 2.754,IF(L137&lt;=32,(L137-25)* 2.754,IF(L137&lt;=36,(L137-33)*2.754,0))))),0)+IF(F137="PČ",IF(L137=1,449,IF(L137=2,314.6,IF(L137=3,238,IF(L137=4,172,IF(L137=5,159,IF(L137=6,145,IF(L137=7,132,IF(L137=8,119,0))))))))+IF(L137&lt;=8,0,IF(L137&lt;=16,88,IF(L137&lt;=24,55,IF(L137&lt;=32,22,0))))-IF(L137&lt;=8,0,IF(L137&lt;=16,(L137-9)*2.245,IF(L137&lt;=24,(L137-17)*2.245,IF(L137&lt;=32,(L137-25)*2.245,0)))),0)+IF(F137="PČneol",IF(L137=1,85,IF(L137=2,64.61,IF(L137=3,50.76,IF(L137=4,16.25,IF(L137=5,15,IF(L137=6,13.75,IF(L137=7,12.5,IF(L137=8,11.25,0))))))))+IF(L137&lt;=8,0,IF(L137&lt;=16,9,0))-IF(L137&lt;=8,0,IF(L137&lt;=16,(L137-9)*0.425,0)),0)+IF(F137="PŽ",IF(L137=1,85,IF(L137=2,59.5,IF(L137=3,45,IF(L137=4,32.5,IF(L137=5,30,IF(L137=6,27.5,IF(L137=7,25,IF(L137=8,22.5,0))))))))+IF(L137&lt;=8,0,IF(L137&lt;=16,19,IF(L137&lt;=24,13,IF(L137&lt;=32,8,0))))-IF(L137&lt;=8,0,IF(L137&lt;=16,(L137-9)*0.425,IF(L137&lt;=24,(L137-17)*0.425,IF(L137&lt;=32,(L137-25)*0.425,0)))),0)+IF(F137="EČ",IF(L137=1,204,IF(L137=2,156.24,IF(L137=3,123.84,IF(L137=4,72,IF(L137=5,66,IF(L137=6,60,IF(L137=7,54,IF(L137=8,48,0))))))))+IF(L137&lt;=8,0,IF(L137&lt;=16,40,IF(L137&lt;=24,25,0)))-IF(L137&lt;=8,0,IF(L137&lt;=16,(L137-9)*1.02,IF(L137&lt;=24,(L137-17)*1.02,0))),0)+IF(F137="EČneol",IF(L137=1,68,IF(L137=2,51.69,IF(L137=3,40.61,IF(L137=4,13,IF(L137=5,12,IF(L137=6,11,IF(L137=7,10,IF(L137=8,9,0)))))))))+IF(F137="EŽ",IF(L137=1,68,IF(L137=2,47.6,IF(L137=3,36,IF(L137=4,18,IF(L137=5,16.5,IF(L137=6,15,IF(L137=7,13.5,IF(L137=8,12,0))))))))+IF(L137&lt;=8,0,IF(L137&lt;=16,10,IF(L137&lt;=24,6,0)))-IF(L137&lt;=8,0,IF(L137&lt;=16,(L137-9)*0.34,IF(L137&lt;=24,(L137-17)*0.34,0))),0)+IF(F137="PT",IF(L137=1,68,IF(L137=2,52.08,IF(L137=3,41.28,IF(L137=4,24,IF(L137=5,22,IF(L137=6,20,IF(L137=7,18,IF(L137=8,16,0))))))))+IF(L137&lt;=8,0,IF(L137&lt;=16,13,IF(L137&lt;=24,9,IF(L137&lt;=32,4,0))))-IF(L137&lt;=8,0,IF(L137&lt;=16,(L137-9)*0.34,IF(L137&lt;=24,(L137-17)*0.34,IF(L137&lt;=32,(L137-25)*0.34,0)))),0)+IF(F137="JOŽ",IF(L137=1,85,IF(L137=2,59.5,IF(L137=3,45,IF(L137=4,32.5,IF(L137=5,30,IF(L137=6,27.5,IF(L137=7,25,IF(L137=8,22.5,0))))))))+IF(L137&lt;=8,0,IF(L137&lt;=16,19,IF(L137&lt;=24,13,0)))-IF(L137&lt;=8,0,IF(L137&lt;=16,(L137-9)*0.425,IF(L137&lt;=24,(L137-17)*0.425,0))),0)+IF(F137="JPČ",IF(L137=1,68,IF(L137=2,47.6,IF(L137=3,36,IF(L137=4,26,IF(L137=5,24,IF(L137=6,22,IF(L137=7,20,IF(L137=8,18,0))))))))+IF(L137&lt;=8,0,IF(L137&lt;=16,13,IF(L137&lt;=24,9,0)))-IF(L137&lt;=8,0,IF(L137&lt;=16,(L137-9)*0.34,IF(L137&lt;=24,(L137-17)*0.34,0))),0)+IF(F137="JEČ",IF(L137=1,34,IF(L137=2,26.04,IF(L137=3,20.6,IF(L137=4,12,IF(L137=5,11,IF(L137=6,10,IF(L137=7,9,IF(L137=8,8,0))))))))+IF(L137&lt;=8,0,IF(L137&lt;=16,6,0))-IF(L137&lt;=8,0,IF(L137&lt;=16,(L137-9)*0.17,0)),0)+IF(F137="JEOF",IF(L137=1,34,IF(L137=2,26.04,IF(L137=3,20.6,IF(L137=4,12,IF(L137=5,11,IF(L137=6,10,IF(L137=7,9,IF(L137=8,8,0))))))))+IF(L137&lt;=8,0,IF(L137&lt;=16,6,0))-IF(L137&lt;=8,0,IF(L137&lt;=16,(L137-9)*0.17,0)),0)+IF(F137="JnPČ",IF(L137=1,51,IF(L137=2,35.7,IF(L137=3,27,IF(L137=4,19.5,IF(L137=5,18,IF(L137=6,16.5,IF(L137=7,15,IF(L137=8,13.5,0))))))))+IF(L137&lt;=8,0,IF(L137&lt;=16,10,0))-IF(L137&lt;=8,0,IF(L137&lt;=16,(L137-9)*0.255,0)),0)+IF(F137="JnEČ",IF(L137=1,25.5,IF(L137=2,19.53,IF(L137=3,15.48,IF(L137=4,9,IF(L137=5,8.25,IF(L137=6,7.5,IF(L137=7,6.75,IF(L137=8,6,0))))))))+IF(L137&lt;=8,0,IF(L137&lt;=16,5,0))-IF(L137&lt;=8,0,IF(L137&lt;=16,(L137-9)*0.1275,0)),0)+IF(F137="JčPČ",IF(L137=1,21.25,IF(L137=2,14.5,IF(L137=3,11.5,IF(L137=4,7,IF(L137=5,6.5,IF(L137=6,6,IF(L137=7,5.5,IF(L137=8,5,0))))))))+IF(L137&lt;=8,0,IF(L137&lt;=16,4,0))-IF(L137&lt;=8,0,IF(L137&lt;=16,(L137-9)*0.10625,0)),0)+IF(F137="JčEČ",IF(L137=1,17,IF(L137=2,13.02,IF(L137=3,10.32,IF(L137=4,6,IF(L137=5,5.5,IF(L137=6,5,IF(L137=7,4.5,IF(L137=8,4,0))))))))+IF(L137&lt;=8,0,IF(L137&lt;=16,3,0))-IF(L137&lt;=8,0,IF(L137&lt;=16,(L137-9)*0.085,0)),0)+IF(F137="NEAK",IF(L137=1,11.48,IF(L137=2,8.79,IF(L137=3,6.97,IF(L137=4,4.05,IF(L137=5,3.71,IF(L137=6,3.38,IF(L137=7,3.04,IF(L137=8,2.7,0))))))))+IF(L137&lt;=8,0,IF(L137&lt;=16,2,IF(L137&lt;=24,1.3,0)))-IF(L137&lt;=8,0,IF(L137&lt;=16,(L137-9)*0.0574,IF(L137&lt;=24,(L137-17)*0.0574,0))),0))*IF(L137&lt;0,1,IF(OR(F137="PČ",F137="PŽ",F137="PT"),IF(J137&lt;32,J137/32,1),1))* IF(L137&lt;0,1,IF(OR(F137="EČ",F137="EŽ",F137="JOŽ",F137="JPČ",F137="NEAK"),IF(J137&lt;24,J137/24,1),1))*IF(L137&lt;0,1,IF(OR(F137="PČneol",F137="JEČ",F137="JEOF",F137="JnPČ",F137="JnEČ",F137="JčPČ",F137="JčEČ"),IF(J137&lt;16,J137/16,1),1))*IF(L137&lt;0,1,IF(F137="EČneol",IF(J137&lt;8,J137/8,1),1))</f>
        <v>119</v>
      </c>
      <c r="O137" s="9">
        <f t="shared" ref="O137:O146" si="49">IF(F137="OŽ",N137,IF(H137="Ne",IF(J137*0.3&lt;J137-L137,N137,0),IF(J137*0.1&lt;J137-L137,N137,0)))</f>
        <v>119</v>
      </c>
      <c r="P137" s="4">
        <f t="shared" ref="P137" si="50">IF(O137=0,0,IF(F137="OŽ",IF(L137&gt;35,0,IF(J137&gt;35,(36-L137)*1.836,((36-L137)-(36-J137))*1.836)),0)+IF(F137="PČ",IF(L137&gt;31,0,IF(J137&gt;31,(32-L137)*1.347,((32-L137)-(32-J137))*1.347)),0)+ IF(F137="PČneol",IF(L137&gt;15,0,IF(J137&gt;15,(16-L137)*0.255,((16-L137)-(16-J137))*0.255)),0)+IF(F137="PŽ",IF(L137&gt;31,0,IF(J137&gt;31,(32-L137)*0.255,((32-L137)-(32-J137))*0.255)),0)+IF(F137="EČ",IF(L137&gt;23,0,IF(J137&gt;23,(24-L137)*0.612,((24-L137)-(24-J137))*0.612)),0)+IF(F137="EČneol",IF(L137&gt;7,0,IF(J137&gt;7,(8-L137)*0.204,((8-L137)-(8-J137))*0.204)),0)+IF(F137="EŽ",IF(L137&gt;23,0,IF(J137&gt;23,(24-L137)*0.204,((24-L137)-(24-J137))*0.204)),0)+IF(F137="PT",IF(L137&gt;31,0,IF(J137&gt;31,(32-L137)*0.204,((32-L137)-(32-J137))*0.204)),0)+IF(F137="JOŽ",IF(L137&gt;23,0,IF(J137&gt;23,(24-L137)*0.255,((24-L137)-(24-J137))*0.255)),0)+IF(F137="JPČ",IF(L137&gt;23,0,IF(J137&gt;23,(24-L137)*0.204,((24-L137)-(24-J137))*0.204)),0)+IF(F137="JEČ",IF(L137&gt;15,0,IF(J137&gt;15,(16-L137)*0.102,((16-L137)-(16-J137))*0.102)),0)+IF(F137="JEOF",IF(L137&gt;15,0,IF(J137&gt;15,(16-L137)*0.102,((16-L137)-(16-J137))*0.102)),0)+IF(F137="JnPČ",IF(L137&gt;15,0,IF(J137&gt;15,(16-L137)*0.153,((16-L137)-(16-J137))*0.153)),0)+IF(F137="JnEČ",IF(L137&gt;15,0,IF(J137&gt;15,(16-L137)*0.0765,((16-L137)-(16-J137))*0.0765)),0)+IF(F137="JčPČ",IF(L137&gt;15,0,IF(J137&gt;15,(16-L137)*0.06375,((16-L137)-(16-J137))*0.06375)),0)+IF(F137="JčEČ",IF(L137&gt;15,0,IF(J137&gt;15,(16-L137)*0.051,((16-L137)-(16-J137))*0.051)),0)+IF(F137="NEAK",IF(L137&gt;23,0,IF(J137&gt;23,(24-L137)*0.03444,((24-L137)-(24-J137))*0.03444)),0))</f>
        <v>17.510999999999999</v>
      </c>
      <c r="Q137" s="11">
        <f t="shared" ref="Q137" si="51">IF(ISERROR(P137*100/N137),0,(P137*100/N137))</f>
        <v>14.715126050420167</v>
      </c>
      <c r="R137" s="10">
        <f t="shared" ref="R137:R146" si="52">IF(Q137&lt;=30,O137+P137,O137+O137*0.3)*IF(G137=1,0.4,IF(G137=2,0.75,IF(G137="1 (kas 4 m. 1 k. nerengiamos)",0.52,1)))*IF(D137="olimpinė",1,IF(M137="Ne",0.5,1))*IF(OR(A$5="Lietuvos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federacija"),IF(OR(J137&lt;8,K137&lt;16),0,1),1)*E137*IF(I137&lt;=1,1,1/I137)*IF(OR(A$5="Lietuvos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27.302199999999999</v>
      </c>
      <c r="S137" s="8"/>
    </row>
    <row r="138" spans="1:19" ht="30">
      <c r="A138" s="59">
        <v>2</v>
      </c>
      <c r="B138" s="59" t="s">
        <v>51</v>
      </c>
      <c r="C138" s="12" t="s">
        <v>119</v>
      </c>
      <c r="D138" s="59" t="s">
        <v>30</v>
      </c>
      <c r="E138" s="59">
        <v>1</v>
      </c>
      <c r="F138" s="59" t="s">
        <v>47</v>
      </c>
      <c r="G138" s="59">
        <v>1</v>
      </c>
      <c r="H138" s="59" t="s">
        <v>32</v>
      </c>
      <c r="I138" s="59"/>
      <c r="J138" s="59">
        <v>18</v>
      </c>
      <c r="K138" s="59">
        <v>34</v>
      </c>
      <c r="L138" s="59">
        <v>7</v>
      </c>
      <c r="M138" s="59" t="s">
        <v>32</v>
      </c>
      <c r="N138" s="3">
        <f t="shared" si="48"/>
        <v>74.25</v>
      </c>
      <c r="O138" s="9">
        <f t="shared" si="49"/>
        <v>74.25</v>
      </c>
      <c r="P138" s="4">
        <f t="shared" ref="P138:P146" si="53">IF(O138=0,0,IF(F138="OŽ",IF(L138&gt;35,0,IF(J138&gt;35,(36-L138)*1.836,((36-L138)-(36-J138))*1.836)),0)+IF(F138="PČ",IF(L138&gt;31,0,IF(J138&gt;31,(32-L138)*1.347,((32-L138)-(32-J138))*1.347)),0)+ IF(F138="PČneol",IF(L138&gt;15,0,IF(J138&gt;15,(16-L138)*0.255,((16-L138)-(16-J138))*0.255)),0)+IF(F138="PŽ",IF(L138&gt;31,0,IF(J138&gt;31,(32-L138)*0.255,((32-L138)-(32-J138))*0.255)),0)+IF(F138="EČ",IF(L138&gt;23,0,IF(J138&gt;23,(24-L138)*0.612,((24-L138)-(24-J138))*0.612)),0)+IF(F138="EČneol",IF(L138&gt;7,0,IF(J138&gt;7,(8-L138)*0.204,((8-L138)-(8-J138))*0.204)),0)+IF(F138="EŽ",IF(L138&gt;23,0,IF(J138&gt;23,(24-L138)*0.204,((24-L138)-(24-J138))*0.204)),0)+IF(F138="PT",IF(L138&gt;31,0,IF(J138&gt;31,(32-L138)*0.204,((32-L138)-(32-J138))*0.204)),0)+IF(F138="JOŽ",IF(L138&gt;23,0,IF(J138&gt;23,(24-L138)*0.255,((24-L138)-(24-J138))*0.255)),0)+IF(F138="JPČ",IF(L138&gt;23,0,IF(J138&gt;23,(24-L138)*0.204,((24-L138)-(24-J138))*0.204)),0)+IF(F138="JEČ",IF(L138&gt;15,0,IF(J138&gt;15,(16-L138)*0.102,((16-L138)-(16-J138))*0.102)),0)+IF(F138="JEOF",IF(L138&gt;15,0,IF(J138&gt;15,(16-L138)*0.102,((16-L138)-(16-J138))*0.102)),0)+IF(F138="JnPČ",IF(L138&gt;15,0,IF(J138&gt;15,(16-L138)*0.153,((16-L138)-(16-J138))*0.153)),0)+IF(F138="JnEČ",IF(L138&gt;15,0,IF(J138&gt;15,(16-L138)*0.0765,((16-L138)-(16-J138))*0.0765)),0)+IF(F138="JčPČ",IF(L138&gt;15,0,IF(J138&gt;15,(16-L138)*0.06375,((16-L138)-(16-J138))*0.06375)),0)+IF(F138="JčEČ",IF(L138&gt;15,0,IF(J138&gt;15,(16-L138)*0.051,((16-L138)-(16-J138))*0.051)),0)+IF(F138="NEAK",IF(L138&gt;23,0,IF(J138&gt;23,(24-L138)*0.03444,((24-L138)-(24-J138))*0.03444)),0))</f>
        <v>14.817</v>
      </c>
      <c r="Q138" s="11">
        <f t="shared" ref="Q138:Q146" si="54">IF(ISERROR(P138*100/N138),0,(P138*100/N138))</f>
        <v>19.955555555555556</v>
      </c>
      <c r="R138" s="10">
        <f t="shared" si="52"/>
        <v>17.813400000000001</v>
      </c>
      <c r="S138" s="8"/>
    </row>
    <row r="139" spans="1:19">
      <c r="A139" s="59">
        <v>3</v>
      </c>
      <c r="B139" s="59" t="s">
        <v>96</v>
      </c>
      <c r="C139" s="12" t="s">
        <v>97</v>
      </c>
      <c r="D139" s="59" t="s">
        <v>30</v>
      </c>
      <c r="E139" s="59">
        <v>1</v>
      </c>
      <c r="F139" s="59" t="s">
        <v>47</v>
      </c>
      <c r="G139" s="59">
        <v>1</v>
      </c>
      <c r="H139" s="59" t="s">
        <v>32</v>
      </c>
      <c r="I139" s="59"/>
      <c r="J139" s="59">
        <v>19</v>
      </c>
      <c r="K139" s="59">
        <v>38</v>
      </c>
      <c r="L139" s="59">
        <v>7</v>
      </c>
      <c r="M139" s="59" t="s">
        <v>33</v>
      </c>
      <c r="N139" s="3">
        <f t="shared" si="48"/>
        <v>78.375</v>
      </c>
      <c r="O139" s="9">
        <f t="shared" si="49"/>
        <v>78.375</v>
      </c>
      <c r="P139" s="4">
        <f t="shared" si="53"/>
        <v>16.164000000000001</v>
      </c>
      <c r="Q139" s="11">
        <f t="shared" si="54"/>
        <v>20.623923444976079</v>
      </c>
      <c r="R139" s="10">
        <f t="shared" si="52"/>
        <v>37.815600000000003</v>
      </c>
      <c r="S139" s="8"/>
    </row>
    <row r="140" spans="1:19" ht="30">
      <c r="A140" s="59">
        <v>4</v>
      </c>
      <c r="B140" s="59" t="s">
        <v>120</v>
      </c>
      <c r="C140" s="12" t="s">
        <v>121</v>
      </c>
      <c r="D140" s="59" t="s">
        <v>30</v>
      </c>
      <c r="E140" s="59">
        <v>1</v>
      </c>
      <c r="F140" s="59" t="s">
        <v>47</v>
      </c>
      <c r="G140" s="59">
        <v>1</v>
      </c>
      <c r="H140" s="59" t="s">
        <v>32</v>
      </c>
      <c r="I140" s="59"/>
      <c r="J140" s="59">
        <v>14</v>
      </c>
      <c r="K140" s="59">
        <v>38</v>
      </c>
      <c r="L140" s="59">
        <v>11</v>
      </c>
      <c r="M140" s="59" t="s">
        <v>33</v>
      </c>
      <c r="N140" s="3">
        <f t="shared" si="48"/>
        <v>36.535625000000003</v>
      </c>
      <c r="O140" s="9">
        <f t="shared" si="49"/>
        <v>0</v>
      </c>
      <c r="P140" s="4">
        <f t="shared" si="53"/>
        <v>0</v>
      </c>
      <c r="Q140" s="11">
        <f t="shared" si="54"/>
        <v>0</v>
      </c>
      <c r="R140" s="10">
        <f t="shared" si="52"/>
        <v>0</v>
      </c>
      <c r="S140" s="8"/>
    </row>
    <row r="141" spans="1:19">
      <c r="A141" s="59">
        <v>5</v>
      </c>
      <c r="B141" s="59" t="s">
        <v>122</v>
      </c>
      <c r="C141" s="12" t="s">
        <v>123</v>
      </c>
      <c r="D141" s="59" t="s">
        <v>30</v>
      </c>
      <c r="E141" s="59">
        <v>1</v>
      </c>
      <c r="F141" s="59" t="s">
        <v>47</v>
      </c>
      <c r="G141" s="59">
        <v>1</v>
      </c>
      <c r="H141" s="59" t="s">
        <v>32</v>
      </c>
      <c r="I141" s="59"/>
      <c r="J141" s="59">
        <v>21</v>
      </c>
      <c r="K141" s="59">
        <v>38</v>
      </c>
      <c r="L141" s="59">
        <v>17</v>
      </c>
      <c r="M141" s="59" t="s">
        <v>33</v>
      </c>
      <c r="N141" s="3">
        <f t="shared" si="48"/>
        <v>36.09375</v>
      </c>
      <c r="O141" s="9">
        <f t="shared" si="49"/>
        <v>0</v>
      </c>
      <c r="P141" s="4">
        <f t="shared" si="53"/>
        <v>0</v>
      </c>
      <c r="Q141" s="11">
        <f t="shared" si="54"/>
        <v>0</v>
      </c>
      <c r="R141" s="10">
        <f t="shared" si="52"/>
        <v>0</v>
      </c>
      <c r="S141" s="8"/>
    </row>
    <row r="142" spans="1:19">
      <c r="A142" s="59">
        <v>6</v>
      </c>
      <c r="B142" s="59" t="s">
        <v>124</v>
      </c>
      <c r="C142" s="12" t="s">
        <v>125</v>
      </c>
      <c r="D142" s="59" t="s">
        <v>30</v>
      </c>
      <c r="E142" s="59">
        <v>1</v>
      </c>
      <c r="F142" s="59" t="s">
        <v>41</v>
      </c>
      <c r="G142" s="59">
        <v>1</v>
      </c>
      <c r="H142" s="59" t="s">
        <v>32</v>
      </c>
      <c r="I142" s="59"/>
      <c r="J142" s="59">
        <v>8</v>
      </c>
      <c r="K142" s="59">
        <v>16</v>
      </c>
      <c r="L142" s="59">
        <v>4</v>
      </c>
      <c r="M142" s="59" t="s">
        <v>33</v>
      </c>
      <c r="N142" s="3">
        <f t="shared" si="48"/>
        <v>24</v>
      </c>
      <c r="O142" s="9">
        <f t="shared" si="49"/>
        <v>24</v>
      </c>
      <c r="P142" s="4">
        <f t="shared" si="53"/>
        <v>2.448</v>
      </c>
      <c r="Q142" s="11">
        <f t="shared" si="54"/>
        <v>10.199999999999999</v>
      </c>
      <c r="R142" s="10">
        <f t="shared" si="52"/>
        <v>10.5792</v>
      </c>
      <c r="S142" s="8"/>
    </row>
    <row r="143" spans="1:19">
      <c r="A143" s="59">
        <v>7</v>
      </c>
      <c r="B143" s="59" t="s">
        <v>126</v>
      </c>
      <c r="C143" s="12" t="s">
        <v>127</v>
      </c>
      <c r="D143" s="59" t="s">
        <v>30</v>
      </c>
      <c r="E143" s="59">
        <v>1</v>
      </c>
      <c r="F143" s="59" t="s">
        <v>47</v>
      </c>
      <c r="G143" s="59">
        <v>1</v>
      </c>
      <c r="H143" s="59" t="s">
        <v>32</v>
      </c>
      <c r="I143" s="59"/>
      <c r="J143" s="59">
        <v>8</v>
      </c>
      <c r="K143" s="59">
        <v>16</v>
      </c>
      <c r="L143" s="59">
        <v>3</v>
      </c>
      <c r="M143" s="59" t="s">
        <v>33</v>
      </c>
      <c r="N143" s="3">
        <f t="shared" si="48"/>
        <v>59.5</v>
      </c>
      <c r="O143" s="9">
        <f t="shared" si="49"/>
        <v>59.5</v>
      </c>
      <c r="P143" s="4">
        <f t="shared" si="53"/>
        <v>6.7349999999999994</v>
      </c>
      <c r="Q143" s="11">
        <f t="shared" si="54"/>
        <v>11.319327731092438</v>
      </c>
      <c r="R143" s="10">
        <f t="shared" si="52"/>
        <v>26.494</v>
      </c>
      <c r="S143" s="8"/>
    </row>
    <row r="144" spans="1:19">
      <c r="A144" s="59">
        <v>8</v>
      </c>
      <c r="B144" s="59" t="s">
        <v>111</v>
      </c>
      <c r="C144" s="12" t="s">
        <v>128</v>
      </c>
      <c r="D144" s="59" t="s">
        <v>30</v>
      </c>
      <c r="E144" s="59">
        <v>1</v>
      </c>
      <c r="F144" s="59" t="s">
        <v>47</v>
      </c>
      <c r="G144" s="59">
        <v>1</v>
      </c>
      <c r="H144" s="59" t="s">
        <v>32</v>
      </c>
      <c r="I144" s="59"/>
      <c r="J144" s="59">
        <v>8</v>
      </c>
      <c r="K144" s="59">
        <v>16</v>
      </c>
      <c r="L144" s="59">
        <v>1</v>
      </c>
      <c r="M144" s="59" t="s">
        <v>33</v>
      </c>
      <c r="N144" s="3">
        <f t="shared" si="48"/>
        <v>112.25</v>
      </c>
      <c r="O144" s="9">
        <f t="shared" si="49"/>
        <v>112.25</v>
      </c>
      <c r="P144" s="4">
        <f t="shared" si="53"/>
        <v>9.4290000000000003</v>
      </c>
      <c r="Q144" s="11">
        <f t="shared" si="54"/>
        <v>8.4</v>
      </c>
      <c r="R144" s="10">
        <f t="shared" si="52"/>
        <v>48.671600000000005</v>
      </c>
      <c r="S144" s="8"/>
    </row>
    <row r="145" spans="1:19">
      <c r="A145" s="59">
        <v>9</v>
      </c>
      <c r="B145" s="59"/>
      <c r="C145" s="12"/>
      <c r="D145" s="59"/>
      <c r="E145" s="59"/>
      <c r="F145" s="59"/>
      <c r="G145" s="59"/>
      <c r="H145" s="59"/>
      <c r="I145" s="59"/>
      <c r="J145" s="59"/>
      <c r="K145" s="59"/>
      <c r="L145" s="59"/>
      <c r="M145" s="59"/>
      <c r="N145" s="3">
        <f t="shared" si="48"/>
        <v>0</v>
      </c>
      <c r="O145" s="9">
        <f t="shared" si="49"/>
        <v>0</v>
      </c>
      <c r="P145" s="4">
        <f t="shared" si="53"/>
        <v>0</v>
      </c>
      <c r="Q145" s="11">
        <f t="shared" si="54"/>
        <v>0</v>
      </c>
      <c r="R145" s="10">
        <f t="shared" si="52"/>
        <v>0</v>
      </c>
      <c r="S145" s="8"/>
    </row>
    <row r="146" spans="1:19">
      <c r="A146" s="59">
        <v>10</v>
      </c>
      <c r="B146" s="59"/>
      <c r="C146" s="12"/>
      <c r="D146" s="59"/>
      <c r="E146" s="59"/>
      <c r="F146" s="59"/>
      <c r="G146" s="59"/>
      <c r="H146" s="59"/>
      <c r="I146" s="59"/>
      <c r="J146" s="59"/>
      <c r="K146" s="59"/>
      <c r="L146" s="59"/>
      <c r="M146" s="59"/>
      <c r="N146" s="3">
        <f t="shared" si="48"/>
        <v>0</v>
      </c>
      <c r="O146" s="9">
        <f t="shared" si="49"/>
        <v>0</v>
      </c>
      <c r="P146" s="4">
        <f t="shared" si="53"/>
        <v>0</v>
      </c>
      <c r="Q146" s="11">
        <f t="shared" si="54"/>
        <v>0</v>
      </c>
      <c r="R146" s="10">
        <f t="shared" si="52"/>
        <v>0</v>
      </c>
      <c r="S146" s="8"/>
    </row>
    <row r="147" spans="1:19">
      <c r="A147" s="62" t="s">
        <v>35</v>
      </c>
      <c r="B147" s="63"/>
      <c r="C147" s="63"/>
      <c r="D147" s="63"/>
      <c r="E147" s="63"/>
      <c r="F147" s="63"/>
      <c r="G147" s="63"/>
      <c r="H147" s="63"/>
      <c r="I147" s="63"/>
      <c r="J147" s="63"/>
      <c r="K147" s="63"/>
      <c r="L147" s="63"/>
      <c r="M147" s="63"/>
      <c r="N147" s="63"/>
      <c r="O147" s="63"/>
      <c r="P147" s="63"/>
      <c r="Q147" s="64"/>
      <c r="R147" s="10">
        <f>SUM(R137:R146)</f>
        <v>168.67600000000002</v>
      </c>
      <c r="S147" s="8"/>
    </row>
    <row r="148" spans="1:19" ht="15.75">
      <c r="A148" s="23" t="s">
        <v>36</v>
      </c>
      <c r="B148" s="23"/>
      <c r="C148" s="15"/>
      <c r="D148" s="15"/>
      <c r="E148" s="15"/>
      <c r="F148" s="15"/>
      <c r="G148" s="15"/>
      <c r="H148" s="15"/>
      <c r="I148" s="15"/>
      <c r="J148" s="15"/>
      <c r="K148" s="15"/>
      <c r="L148" s="15"/>
      <c r="M148" s="15"/>
      <c r="N148" s="15"/>
      <c r="O148" s="15"/>
      <c r="P148" s="15"/>
      <c r="Q148" s="15"/>
      <c r="R148" s="16"/>
      <c r="S148" s="8"/>
    </row>
    <row r="149" spans="1:19">
      <c r="A149" s="48" t="s">
        <v>37</v>
      </c>
      <c r="B149" s="48"/>
      <c r="C149" s="48"/>
      <c r="D149" s="48"/>
      <c r="E149" s="48"/>
      <c r="F149" s="48"/>
      <c r="G149" s="48"/>
      <c r="H149" s="48"/>
      <c r="I149" s="48"/>
      <c r="J149" s="15"/>
      <c r="K149" s="15"/>
      <c r="L149" s="15"/>
      <c r="M149" s="15"/>
      <c r="N149" s="15"/>
      <c r="O149" s="15"/>
      <c r="P149" s="15"/>
      <c r="Q149" s="15"/>
      <c r="R149" s="16"/>
      <c r="S149" s="8"/>
    </row>
    <row r="150" spans="1:19" s="8" customFormat="1">
      <c r="A150" s="48"/>
      <c r="B150" s="48"/>
      <c r="C150" s="48"/>
      <c r="D150" s="48"/>
      <c r="E150" s="48"/>
      <c r="F150" s="48"/>
      <c r="G150" s="48"/>
      <c r="H150" s="48"/>
      <c r="I150" s="48"/>
      <c r="J150" s="15"/>
      <c r="K150" s="15"/>
      <c r="L150" s="15"/>
      <c r="M150" s="15"/>
      <c r="N150" s="15"/>
      <c r="O150" s="15"/>
      <c r="P150" s="15"/>
      <c r="Q150" s="15"/>
      <c r="R150" s="16"/>
    </row>
    <row r="151" spans="1:19">
      <c r="A151" s="65" t="s">
        <v>129</v>
      </c>
      <c r="B151" s="66"/>
      <c r="C151" s="66"/>
      <c r="D151" s="66"/>
      <c r="E151" s="66"/>
      <c r="F151" s="66"/>
      <c r="G151" s="66"/>
      <c r="H151" s="66"/>
      <c r="I151" s="66"/>
      <c r="J151" s="66"/>
      <c r="K151" s="66"/>
      <c r="L151" s="66"/>
      <c r="M151" s="66"/>
      <c r="N151" s="66"/>
      <c r="O151" s="66"/>
      <c r="P151" s="66"/>
      <c r="Q151" s="55"/>
      <c r="R151" s="8"/>
      <c r="S151" s="8"/>
    </row>
    <row r="152" spans="1:19" ht="18">
      <c r="A152" s="67" t="s">
        <v>26</v>
      </c>
      <c r="B152" s="68"/>
      <c r="C152" s="68"/>
      <c r="D152" s="49"/>
      <c r="E152" s="49"/>
      <c r="F152" s="49"/>
      <c r="G152" s="49"/>
      <c r="H152" s="49"/>
      <c r="I152" s="49"/>
      <c r="J152" s="49"/>
      <c r="K152" s="49"/>
      <c r="L152" s="49"/>
      <c r="M152" s="49"/>
      <c r="N152" s="49"/>
      <c r="O152" s="49"/>
      <c r="P152" s="49"/>
      <c r="Q152" s="55"/>
      <c r="R152" s="8"/>
      <c r="S152" s="8"/>
    </row>
    <row r="153" spans="1:19">
      <c r="A153" s="65" t="s">
        <v>130</v>
      </c>
      <c r="B153" s="66"/>
      <c r="C153" s="66"/>
      <c r="D153" s="66"/>
      <c r="E153" s="66"/>
      <c r="F153" s="66"/>
      <c r="G153" s="66"/>
      <c r="H153" s="66"/>
      <c r="I153" s="66"/>
      <c r="J153" s="66"/>
      <c r="K153" s="66"/>
      <c r="L153" s="66"/>
      <c r="M153" s="66"/>
      <c r="N153" s="66"/>
      <c r="O153" s="66"/>
      <c r="P153" s="66"/>
      <c r="Q153" s="55"/>
      <c r="R153" s="8"/>
      <c r="S153" s="8"/>
    </row>
    <row r="154" spans="1:19">
      <c r="A154" s="59">
        <v>1</v>
      </c>
      <c r="B154" s="59"/>
      <c r="C154" s="12"/>
      <c r="D154" s="59"/>
      <c r="E154" s="59"/>
      <c r="F154" s="59"/>
      <c r="G154" s="59"/>
      <c r="H154" s="59"/>
      <c r="I154" s="59"/>
      <c r="J154" s="59"/>
      <c r="K154" s="59"/>
      <c r="L154" s="59"/>
      <c r="M154" s="59"/>
      <c r="N154" s="3">
        <f t="shared" ref="N154:N163" si="55">(IF(F154="OŽ",IF(L154=1,550.8,IF(L154=2,426.38,IF(L154=3,342.14,IF(L154=4,181.44,IF(L154=5,168.48,IF(L154=6,155.52,IF(L154=7,148.5,IF(L154=8,144,0))))))))+IF(L154&lt;=8,0,IF(L154&lt;=16,137.7,IF(L154&lt;=24,108,IF(L154&lt;=32,80.1,IF(L154&lt;=36,52.2,0)))))-IF(L154&lt;=8,0,IF(L154&lt;=16,(L154-9)*2.754,IF(L154&lt;=24,(L154-17)* 2.754,IF(L154&lt;=32,(L154-25)* 2.754,IF(L154&lt;=36,(L154-33)*2.754,0))))),0)+IF(F154="PČ",IF(L154=1,449,IF(L154=2,314.6,IF(L154=3,238,IF(L154=4,172,IF(L154=5,159,IF(L154=6,145,IF(L154=7,132,IF(L154=8,119,0))))))))+IF(L154&lt;=8,0,IF(L154&lt;=16,88,IF(L154&lt;=24,55,IF(L154&lt;=32,22,0))))-IF(L154&lt;=8,0,IF(L154&lt;=16,(L154-9)*2.245,IF(L154&lt;=24,(L154-17)*2.245,IF(L154&lt;=32,(L154-25)*2.245,0)))),0)+IF(F154="PČneol",IF(L154=1,85,IF(L154=2,64.61,IF(L154=3,50.76,IF(L154=4,16.25,IF(L154=5,15,IF(L154=6,13.75,IF(L154=7,12.5,IF(L154=8,11.25,0))))))))+IF(L154&lt;=8,0,IF(L154&lt;=16,9,0))-IF(L154&lt;=8,0,IF(L154&lt;=16,(L154-9)*0.425,0)),0)+IF(F154="PŽ",IF(L154=1,85,IF(L154=2,59.5,IF(L154=3,45,IF(L154=4,32.5,IF(L154=5,30,IF(L154=6,27.5,IF(L154=7,25,IF(L154=8,22.5,0))))))))+IF(L154&lt;=8,0,IF(L154&lt;=16,19,IF(L154&lt;=24,13,IF(L154&lt;=32,8,0))))-IF(L154&lt;=8,0,IF(L154&lt;=16,(L154-9)*0.425,IF(L154&lt;=24,(L154-17)*0.425,IF(L154&lt;=32,(L154-25)*0.425,0)))),0)+IF(F154="EČ",IF(L154=1,204,IF(L154=2,156.24,IF(L154=3,123.84,IF(L154=4,72,IF(L154=5,66,IF(L154=6,60,IF(L154=7,54,IF(L154=8,48,0))))))))+IF(L154&lt;=8,0,IF(L154&lt;=16,40,IF(L154&lt;=24,25,0)))-IF(L154&lt;=8,0,IF(L154&lt;=16,(L154-9)*1.02,IF(L154&lt;=24,(L154-17)*1.02,0))),0)+IF(F154="EČneol",IF(L154=1,68,IF(L154=2,51.69,IF(L154=3,40.61,IF(L154=4,13,IF(L154=5,12,IF(L154=6,11,IF(L154=7,10,IF(L154=8,9,0)))))))))+IF(F154="EŽ",IF(L154=1,68,IF(L154=2,47.6,IF(L154=3,36,IF(L154=4,18,IF(L154=5,16.5,IF(L154=6,15,IF(L154=7,13.5,IF(L154=8,12,0))))))))+IF(L154&lt;=8,0,IF(L154&lt;=16,10,IF(L154&lt;=24,6,0)))-IF(L154&lt;=8,0,IF(L154&lt;=16,(L154-9)*0.34,IF(L154&lt;=24,(L154-17)*0.34,0))),0)+IF(F154="PT",IF(L154=1,68,IF(L154=2,52.08,IF(L154=3,41.28,IF(L154=4,24,IF(L154=5,22,IF(L154=6,20,IF(L154=7,18,IF(L154=8,16,0))))))))+IF(L154&lt;=8,0,IF(L154&lt;=16,13,IF(L154&lt;=24,9,IF(L154&lt;=32,4,0))))-IF(L154&lt;=8,0,IF(L154&lt;=16,(L154-9)*0.34,IF(L154&lt;=24,(L154-17)*0.34,IF(L154&lt;=32,(L154-25)*0.34,0)))),0)+IF(F154="JOŽ",IF(L154=1,85,IF(L154=2,59.5,IF(L154=3,45,IF(L154=4,32.5,IF(L154=5,30,IF(L154=6,27.5,IF(L154=7,25,IF(L154=8,22.5,0))))))))+IF(L154&lt;=8,0,IF(L154&lt;=16,19,IF(L154&lt;=24,13,0)))-IF(L154&lt;=8,0,IF(L154&lt;=16,(L154-9)*0.425,IF(L154&lt;=24,(L154-17)*0.425,0))),0)+IF(F154="JPČ",IF(L154=1,68,IF(L154=2,47.6,IF(L154=3,36,IF(L154=4,26,IF(L154=5,24,IF(L154=6,22,IF(L154=7,20,IF(L154=8,18,0))))))))+IF(L154&lt;=8,0,IF(L154&lt;=16,13,IF(L154&lt;=24,9,0)))-IF(L154&lt;=8,0,IF(L154&lt;=16,(L154-9)*0.34,IF(L154&lt;=24,(L154-17)*0.34,0))),0)+IF(F154="JEČ",IF(L154=1,34,IF(L154=2,26.04,IF(L154=3,20.6,IF(L154=4,12,IF(L154=5,11,IF(L154=6,10,IF(L154=7,9,IF(L154=8,8,0))))))))+IF(L154&lt;=8,0,IF(L154&lt;=16,6,0))-IF(L154&lt;=8,0,IF(L154&lt;=16,(L154-9)*0.17,0)),0)+IF(F154="JEOF",IF(L154=1,34,IF(L154=2,26.04,IF(L154=3,20.6,IF(L154=4,12,IF(L154=5,11,IF(L154=6,10,IF(L154=7,9,IF(L154=8,8,0))))))))+IF(L154&lt;=8,0,IF(L154&lt;=16,6,0))-IF(L154&lt;=8,0,IF(L154&lt;=16,(L154-9)*0.17,0)),0)+IF(F154="JnPČ",IF(L154=1,51,IF(L154=2,35.7,IF(L154=3,27,IF(L154=4,19.5,IF(L154=5,18,IF(L154=6,16.5,IF(L154=7,15,IF(L154=8,13.5,0))))))))+IF(L154&lt;=8,0,IF(L154&lt;=16,10,0))-IF(L154&lt;=8,0,IF(L154&lt;=16,(L154-9)*0.255,0)),0)+IF(F154="JnEČ",IF(L154=1,25.5,IF(L154=2,19.53,IF(L154=3,15.48,IF(L154=4,9,IF(L154=5,8.25,IF(L154=6,7.5,IF(L154=7,6.75,IF(L154=8,6,0))))))))+IF(L154&lt;=8,0,IF(L154&lt;=16,5,0))-IF(L154&lt;=8,0,IF(L154&lt;=16,(L154-9)*0.1275,0)),0)+IF(F154="JčPČ",IF(L154=1,21.25,IF(L154=2,14.5,IF(L154=3,11.5,IF(L154=4,7,IF(L154=5,6.5,IF(L154=6,6,IF(L154=7,5.5,IF(L154=8,5,0))))))))+IF(L154&lt;=8,0,IF(L154&lt;=16,4,0))-IF(L154&lt;=8,0,IF(L154&lt;=16,(L154-9)*0.10625,0)),0)+IF(F154="JčEČ",IF(L154=1,17,IF(L154=2,13.02,IF(L154=3,10.32,IF(L154=4,6,IF(L154=5,5.5,IF(L154=6,5,IF(L154=7,4.5,IF(L154=8,4,0))))))))+IF(L154&lt;=8,0,IF(L154&lt;=16,3,0))-IF(L154&lt;=8,0,IF(L154&lt;=16,(L154-9)*0.085,0)),0)+IF(F154="NEAK",IF(L154=1,11.48,IF(L154=2,8.79,IF(L154=3,6.97,IF(L154=4,4.05,IF(L154=5,3.71,IF(L154=6,3.38,IF(L154=7,3.04,IF(L154=8,2.7,0))))))))+IF(L154&lt;=8,0,IF(L154&lt;=16,2,IF(L154&lt;=24,1.3,0)))-IF(L154&lt;=8,0,IF(L154&lt;=16,(L154-9)*0.0574,IF(L154&lt;=24,(L154-17)*0.0574,0))),0))*IF(L154&lt;0,1,IF(OR(F154="PČ",F154="PŽ",F154="PT"),IF(J154&lt;32,J154/32,1),1))* IF(L154&lt;0,1,IF(OR(F154="EČ",F154="EŽ",F154="JOŽ",F154="JPČ",F154="NEAK"),IF(J154&lt;24,J154/24,1),1))*IF(L154&lt;0,1,IF(OR(F154="PČneol",F154="JEČ",F154="JEOF",F154="JnPČ",F154="JnEČ",F154="JčPČ",F154="JčEČ"),IF(J154&lt;16,J154/16,1),1))*IF(L154&lt;0,1,IF(F154="EČneol",IF(J154&lt;8,J154/8,1),1))</f>
        <v>0</v>
      </c>
      <c r="O154" s="9">
        <f t="shared" ref="O154:O163" si="56">IF(F154="OŽ",N154,IF(H154="Ne",IF(J154*0.3&lt;J154-L154,N154,0),IF(J154*0.1&lt;J154-L154,N154,0)))</f>
        <v>0</v>
      </c>
      <c r="P154" s="4">
        <f t="shared" ref="P154" si="57">IF(O154=0,0,IF(F154="OŽ",IF(L154&gt;35,0,IF(J154&gt;35,(36-L154)*1.836,((36-L154)-(36-J154))*1.836)),0)+IF(F154="PČ",IF(L154&gt;31,0,IF(J154&gt;31,(32-L154)*1.347,((32-L154)-(32-J154))*1.347)),0)+ IF(F154="PČneol",IF(L154&gt;15,0,IF(J154&gt;15,(16-L154)*0.255,((16-L154)-(16-J154))*0.255)),0)+IF(F154="PŽ",IF(L154&gt;31,0,IF(J154&gt;31,(32-L154)*0.255,((32-L154)-(32-J154))*0.255)),0)+IF(F154="EČ",IF(L154&gt;23,0,IF(J154&gt;23,(24-L154)*0.612,((24-L154)-(24-J154))*0.612)),0)+IF(F154="EČneol",IF(L154&gt;7,0,IF(J154&gt;7,(8-L154)*0.204,((8-L154)-(8-J154))*0.204)),0)+IF(F154="EŽ",IF(L154&gt;23,0,IF(J154&gt;23,(24-L154)*0.204,((24-L154)-(24-J154))*0.204)),0)+IF(F154="PT",IF(L154&gt;31,0,IF(J154&gt;31,(32-L154)*0.204,((32-L154)-(32-J154))*0.204)),0)+IF(F154="JOŽ",IF(L154&gt;23,0,IF(J154&gt;23,(24-L154)*0.255,((24-L154)-(24-J154))*0.255)),0)+IF(F154="JPČ",IF(L154&gt;23,0,IF(J154&gt;23,(24-L154)*0.204,((24-L154)-(24-J154))*0.204)),0)+IF(F154="JEČ",IF(L154&gt;15,0,IF(J154&gt;15,(16-L154)*0.102,((16-L154)-(16-J154))*0.102)),0)+IF(F154="JEOF",IF(L154&gt;15,0,IF(J154&gt;15,(16-L154)*0.102,((16-L154)-(16-J154))*0.102)),0)+IF(F154="JnPČ",IF(L154&gt;15,0,IF(J154&gt;15,(16-L154)*0.153,((16-L154)-(16-J154))*0.153)),0)+IF(F154="JnEČ",IF(L154&gt;15,0,IF(J154&gt;15,(16-L154)*0.0765,((16-L154)-(16-J154))*0.0765)),0)+IF(F154="JčPČ",IF(L154&gt;15,0,IF(J154&gt;15,(16-L154)*0.06375,((16-L154)-(16-J154))*0.06375)),0)+IF(F154="JčEČ",IF(L154&gt;15,0,IF(J154&gt;15,(16-L154)*0.051,((16-L154)-(16-J154))*0.051)),0)+IF(F154="NEAK",IF(L154&gt;23,0,IF(J154&gt;23,(24-L154)*0.03444,((24-L154)-(24-J154))*0.03444)),0))</f>
        <v>0</v>
      </c>
      <c r="Q154" s="11">
        <f t="shared" ref="Q154" si="58">IF(ISERROR(P154*100/N154),0,(P154*100/N154))</f>
        <v>0</v>
      </c>
      <c r="R154" s="10">
        <f t="shared" ref="R154:R163" si="59">IF(Q154&lt;=30,O154+P154,O154+O154*0.3)*IF(G154=1,0.4,IF(G154=2,0.75,IF(G154="1 (kas 4 m. 1 k. nerengiamos)",0.52,1)))*IF(D154="olimpinė",1,IF(M154="Ne",0.5,1))*IF(OR(A$5="Lietuvos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federacija"),IF(OR(J154&lt;8,K154&lt;16),0,1),1)*E154*IF(I154&lt;=1,1,1/I154)*IF(OR(A$5="Lietuvos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54" s="8"/>
    </row>
    <row r="155" spans="1:19">
      <c r="A155" s="59">
        <v>2</v>
      </c>
      <c r="B155" s="59"/>
      <c r="C155" s="12"/>
      <c r="D155" s="59"/>
      <c r="E155" s="59"/>
      <c r="F155" s="59"/>
      <c r="G155" s="59"/>
      <c r="H155" s="59"/>
      <c r="I155" s="59"/>
      <c r="J155" s="59"/>
      <c r="K155" s="59"/>
      <c r="L155" s="59"/>
      <c r="M155" s="59"/>
      <c r="N155" s="3">
        <f t="shared" si="55"/>
        <v>0</v>
      </c>
      <c r="O155" s="9">
        <f t="shared" si="56"/>
        <v>0</v>
      </c>
      <c r="P155" s="4">
        <f t="shared" ref="P155:P163" si="60">IF(O155=0,0,IF(F155="OŽ",IF(L155&gt;35,0,IF(J155&gt;35,(36-L155)*1.836,((36-L155)-(36-J155))*1.836)),0)+IF(F155="PČ",IF(L155&gt;31,0,IF(J155&gt;31,(32-L155)*1.347,((32-L155)-(32-J155))*1.347)),0)+ IF(F155="PČneol",IF(L155&gt;15,0,IF(J155&gt;15,(16-L155)*0.255,((16-L155)-(16-J155))*0.255)),0)+IF(F155="PŽ",IF(L155&gt;31,0,IF(J155&gt;31,(32-L155)*0.255,((32-L155)-(32-J155))*0.255)),0)+IF(F155="EČ",IF(L155&gt;23,0,IF(J155&gt;23,(24-L155)*0.612,((24-L155)-(24-J155))*0.612)),0)+IF(F155="EČneol",IF(L155&gt;7,0,IF(J155&gt;7,(8-L155)*0.204,((8-L155)-(8-J155))*0.204)),0)+IF(F155="EŽ",IF(L155&gt;23,0,IF(J155&gt;23,(24-L155)*0.204,((24-L155)-(24-J155))*0.204)),0)+IF(F155="PT",IF(L155&gt;31,0,IF(J155&gt;31,(32-L155)*0.204,((32-L155)-(32-J155))*0.204)),0)+IF(F155="JOŽ",IF(L155&gt;23,0,IF(J155&gt;23,(24-L155)*0.255,((24-L155)-(24-J155))*0.255)),0)+IF(F155="JPČ",IF(L155&gt;23,0,IF(J155&gt;23,(24-L155)*0.204,((24-L155)-(24-J155))*0.204)),0)+IF(F155="JEČ",IF(L155&gt;15,0,IF(J155&gt;15,(16-L155)*0.102,((16-L155)-(16-J155))*0.102)),0)+IF(F155="JEOF",IF(L155&gt;15,0,IF(J155&gt;15,(16-L155)*0.102,((16-L155)-(16-J155))*0.102)),0)+IF(F155="JnPČ",IF(L155&gt;15,0,IF(J155&gt;15,(16-L155)*0.153,((16-L155)-(16-J155))*0.153)),0)+IF(F155="JnEČ",IF(L155&gt;15,0,IF(J155&gt;15,(16-L155)*0.0765,((16-L155)-(16-J155))*0.0765)),0)+IF(F155="JčPČ",IF(L155&gt;15,0,IF(J155&gt;15,(16-L155)*0.06375,((16-L155)-(16-J155))*0.06375)),0)+IF(F155="JčEČ",IF(L155&gt;15,0,IF(J155&gt;15,(16-L155)*0.051,((16-L155)-(16-J155))*0.051)),0)+IF(F155="NEAK",IF(L155&gt;23,0,IF(J155&gt;23,(24-L155)*0.03444,((24-L155)-(24-J155))*0.03444)),0))</f>
        <v>0</v>
      </c>
      <c r="Q155" s="11">
        <f t="shared" ref="Q155:Q163" si="61">IF(ISERROR(P155*100/N155),0,(P155*100/N155))</f>
        <v>0</v>
      </c>
      <c r="R155" s="10">
        <f t="shared" si="59"/>
        <v>0</v>
      </c>
      <c r="S155" s="8"/>
    </row>
    <row r="156" spans="1:19">
      <c r="A156" s="59">
        <v>3</v>
      </c>
      <c r="B156" s="59"/>
      <c r="C156" s="12"/>
      <c r="D156" s="59"/>
      <c r="E156" s="59"/>
      <c r="F156" s="59"/>
      <c r="G156" s="59"/>
      <c r="H156" s="59"/>
      <c r="I156" s="59"/>
      <c r="J156" s="59"/>
      <c r="K156" s="59"/>
      <c r="L156" s="59"/>
      <c r="M156" s="59"/>
      <c r="N156" s="3">
        <f t="shared" si="55"/>
        <v>0</v>
      </c>
      <c r="O156" s="9">
        <f t="shared" si="56"/>
        <v>0</v>
      </c>
      <c r="P156" s="4">
        <f t="shared" si="60"/>
        <v>0</v>
      </c>
      <c r="Q156" s="11">
        <f t="shared" si="61"/>
        <v>0</v>
      </c>
      <c r="R156" s="10">
        <f t="shared" si="59"/>
        <v>0</v>
      </c>
      <c r="S156" s="8"/>
    </row>
    <row r="157" spans="1:19">
      <c r="A157" s="59">
        <v>4</v>
      </c>
      <c r="B157" s="59"/>
      <c r="C157" s="12"/>
      <c r="D157" s="59"/>
      <c r="E157" s="59"/>
      <c r="F157" s="59"/>
      <c r="G157" s="59"/>
      <c r="H157" s="59"/>
      <c r="I157" s="59"/>
      <c r="J157" s="59"/>
      <c r="K157" s="59"/>
      <c r="L157" s="59"/>
      <c r="M157" s="59"/>
      <c r="N157" s="3">
        <f t="shared" si="55"/>
        <v>0</v>
      </c>
      <c r="O157" s="9">
        <f t="shared" si="56"/>
        <v>0</v>
      </c>
      <c r="P157" s="4">
        <f t="shared" si="60"/>
        <v>0</v>
      </c>
      <c r="Q157" s="11">
        <f t="shared" si="61"/>
        <v>0</v>
      </c>
      <c r="R157" s="10">
        <f t="shared" si="59"/>
        <v>0</v>
      </c>
      <c r="S157" s="8"/>
    </row>
    <row r="158" spans="1:19">
      <c r="A158" s="59">
        <v>5</v>
      </c>
      <c r="B158" s="59"/>
      <c r="C158" s="12"/>
      <c r="D158" s="59"/>
      <c r="E158" s="59"/>
      <c r="F158" s="59"/>
      <c r="G158" s="59"/>
      <c r="H158" s="59"/>
      <c r="I158" s="59"/>
      <c r="J158" s="59"/>
      <c r="K158" s="59"/>
      <c r="L158" s="59"/>
      <c r="M158" s="59"/>
      <c r="N158" s="3">
        <f t="shared" si="55"/>
        <v>0</v>
      </c>
      <c r="O158" s="9">
        <f t="shared" si="56"/>
        <v>0</v>
      </c>
      <c r="P158" s="4">
        <f t="shared" si="60"/>
        <v>0</v>
      </c>
      <c r="Q158" s="11">
        <f t="shared" si="61"/>
        <v>0</v>
      </c>
      <c r="R158" s="10">
        <f t="shared" si="59"/>
        <v>0</v>
      </c>
      <c r="S158" s="8"/>
    </row>
    <row r="159" spans="1:19">
      <c r="A159" s="59">
        <v>6</v>
      </c>
      <c r="B159" s="59"/>
      <c r="C159" s="12"/>
      <c r="D159" s="59"/>
      <c r="E159" s="59"/>
      <c r="F159" s="59"/>
      <c r="G159" s="59"/>
      <c r="H159" s="59"/>
      <c r="I159" s="59"/>
      <c r="J159" s="59"/>
      <c r="K159" s="59"/>
      <c r="L159" s="59"/>
      <c r="M159" s="59"/>
      <c r="N159" s="3">
        <f t="shared" si="55"/>
        <v>0</v>
      </c>
      <c r="O159" s="9">
        <f t="shared" si="56"/>
        <v>0</v>
      </c>
      <c r="P159" s="4">
        <f t="shared" si="60"/>
        <v>0</v>
      </c>
      <c r="Q159" s="11">
        <f t="shared" si="61"/>
        <v>0</v>
      </c>
      <c r="R159" s="10">
        <f t="shared" si="59"/>
        <v>0</v>
      </c>
      <c r="S159" s="8"/>
    </row>
    <row r="160" spans="1:19">
      <c r="A160" s="59">
        <v>7</v>
      </c>
      <c r="B160" s="59"/>
      <c r="C160" s="12"/>
      <c r="D160" s="59"/>
      <c r="E160" s="59"/>
      <c r="F160" s="59"/>
      <c r="G160" s="59"/>
      <c r="H160" s="59"/>
      <c r="I160" s="59"/>
      <c r="J160" s="59"/>
      <c r="K160" s="59"/>
      <c r="L160" s="59"/>
      <c r="M160" s="59"/>
      <c r="N160" s="3">
        <f t="shared" si="55"/>
        <v>0</v>
      </c>
      <c r="O160" s="9">
        <f t="shared" si="56"/>
        <v>0</v>
      </c>
      <c r="P160" s="4">
        <f t="shared" si="60"/>
        <v>0</v>
      </c>
      <c r="Q160" s="11">
        <f t="shared" si="61"/>
        <v>0</v>
      </c>
      <c r="R160" s="10">
        <f t="shared" si="59"/>
        <v>0</v>
      </c>
      <c r="S160" s="8"/>
    </row>
    <row r="161" spans="1:19">
      <c r="A161" s="59">
        <v>8</v>
      </c>
      <c r="B161" s="59"/>
      <c r="C161" s="12"/>
      <c r="D161" s="59"/>
      <c r="E161" s="59"/>
      <c r="F161" s="59"/>
      <c r="G161" s="59"/>
      <c r="H161" s="59"/>
      <c r="I161" s="59"/>
      <c r="J161" s="59"/>
      <c r="K161" s="59"/>
      <c r="L161" s="59"/>
      <c r="M161" s="59"/>
      <c r="N161" s="3">
        <f t="shared" si="55"/>
        <v>0</v>
      </c>
      <c r="O161" s="9">
        <f t="shared" si="56"/>
        <v>0</v>
      </c>
      <c r="P161" s="4">
        <f t="shared" si="60"/>
        <v>0</v>
      </c>
      <c r="Q161" s="11">
        <f t="shared" si="61"/>
        <v>0</v>
      </c>
      <c r="R161" s="10">
        <f t="shared" si="59"/>
        <v>0</v>
      </c>
      <c r="S161" s="8"/>
    </row>
    <row r="162" spans="1:19">
      <c r="A162" s="59">
        <v>9</v>
      </c>
      <c r="B162" s="59"/>
      <c r="C162" s="12"/>
      <c r="D162" s="59"/>
      <c r="E162" s="59"/>
      <c r="F162" s="59"/>
      <c r="G162" s="59"/>
      <c r="H162" s="59"/>
      <c r="I162" s="59"/>
      <c r="J162" s="59"/>
      <c r="K162" s="59"/>
      <c r="L162" s="59"/>
      <c r="M162" s="59"/>
      <c r="N162" s="3">
        <f t="shared" si="55"/>
        <v>0</v>
      </c>
      <c r="O162" s="9">
        <f t="shared" si="56"/>
        <v>0</v>
      </c>
      <c r="P162" s="4">
        <f t="shared" si="60"/>
        <v>0</v>
      </c>
      <c r="Q162" s="11">
        <f t="shared" si="61"/>
        <v>0</v>
      </c>
      <c r="R162" s="10">
        <f t="shared" si="59"/>
        <v>0</v>
      </c>
      <c r="S162" s="8"/>
    </row>
    <row r="163" spans="1:19">
      <c r="A163" s="59">
        <v>10</v>
      </c>
      <c r="B163" s="59"/>
      <c r="C163" s="12"/>
      <c r="D163" s="59"/>
      <c r="E163" s="59"/>
      <c r="F163" s="59"/>
      <c r="G163" s="59"/>
      <c r="H163" s="59"/>
      <c r="I163" s="59"/>
      <c r="J163" s="59"/>
      <c r="K163" s="59"/>
      <c r="L163" s="59"/>
      <c r="M163" s="59"/>
      <c r="N163" s="3">
        <f t="shared" si="55"/>
        <v>0</v>
      </c>
      <c r="O163" s="9">
        <f t="shared" si="56"/>
        <v>0</v>
      </c>
      <c r="P163" s="4">
        <f t="shared" si="60"/>
        <v>0</v>
      </c>
      <c r="Q163" s="11">
        <f t="shared" si="61"/>
        <v>0</v>
      </c>
      <c r="R163" s="10">
        <f t="shared" si="59"/>
        <v>0</v>
      </c>
      <c r="S163" s="8"/>
    </row>
    <row r="164" spans="1:19">
      <c r="A164" s="62" t="s">
        <v>35</v>
      </c>
      <c r="B164" s="63"/>
      <c r="C164" s="63"/>
      <c r="D164" s="63"/>
      <c r="E164" s="63"/>
      <c r="F164" s="63"/>
      <c r="G164" s="63"/>
      <c r="H164" s="63"/>
      <c r="I164" s="63"/>
      <c r="J164" s="63"/>
      <c r="K164" s="63"/>
      <c r="L164" s="63"/>
      <c r="M164" s="63"/>
      <c r="N164" s="63"/>
      <c r="O164" s="63"/>
      <c r="P164" s="63"/>
      <c r="Q164" s="64"/>
      <c r="R164" s="10">
        <f>SUM(R154:R163)</f>
        <v>0</v>
      </c>
      <c r="S164" s="8"/>
    </row>
    <row r="165" spans="1:19" ht="15.75">
      <c r="A165" s="23" t="s">
        <v>36</v>
      </c>
      <c r="B165" s="23"/>
      <c r="C165" s="15"/>
      <c r="D165" s="15"/>
      <c r="E165" s="15"/>
      <c r="F165" s="15"/>
      <c r="G165" s="15"/>
      <c r="H165" s="15"/>
      <c r="I165" s="15"/>
      <c r="J165" s="15"/>
      <c r="K165" s="15"/>
      <c r="L165" s="15"/>
      <c r="M165" s="15"/>
      <c r="N165" s="15"/>
      <c r="O165" s="15"/>
      <c r="P165" s="15"/>
      <c r="Q165" s="15"/>
      <c r="R165" s="16"/>
      <c r="S165" s="8"/>
    </row>
    <row r="166" spans="1:19">
      <c r="A166" s="48" t="s">
        <v>37</v>
      </c>
      <c r="B166" s="48"/>
      <c r="C166" s="48"/>
      <c r="D166" s="48"/>
      <c r="E166" s="48"/>
      <c r="F166" s="48"/>
      <c r="G166" s="48"/>
      <c r="H166" s="48"/>
      <c r="I166" s="48"/>
      <c r="J166" s="15"/>
      <c r="K166" s="15"/>
      <c r="L166" s="15"/>
      <c r="M166" s="15"/>
      <c r="N166" s="15"/>
      <c r="O166" s="15"/>
      <c r="P166" s="15"/>
      <c r="Q166" s="15"/>
      <c r="R166" s="16"/>
      <c r="S166" s="8"/>
    </row>
    <row r="167" spans="1:19" s="8" customFormat="1">
      <c r="A167" s="48"/>
      <c r="B167" s="48"/>
      <c r="C167" s="48"/>
      <c r="D167" s="48"/>
      <c r="E167" s="48"/>
      <c r="F167" s="48"/>
      <c r="G167" s="48"/>
      <c r="H167" s="48"/>
      <c r="I167" s="48"/>
      <c r="J167" s="15"/>
      <c r="K167" s="15"/>
      <c r="L167" s="15"/>
      <c r="M167" s="15"/>
      <c r="N167" s="15"/>
      <c r="O167" s="15"/>
      <c r="P167" s="15"/>
      <c r="Q167" s="15"/>
      <c r="R167" s="16"/>
    </row>
    <row r="168" spans="1:19">
      <c r="A168" s="65" t="s">
        <v>129</v>
      </c>
      <c r="B168" s="66"/>
      <c r="C168" s="66"/>
      <c r="D168" s="66"/>
      <c r="E168" s="66"/>
      <c r="F168" s="66"/>
      <c r="G168" s="66"/>
      <c r="H168" s="66"/>
      <c r="I168" s="66"/>
      <c r="J168" s="66"/>
      <c r="K168" s="66"/>
      <c r="L168" s="66"/>
      <c r="M168" s="66"/>
      <c r="N168" s="66"/>
      <c r="O168" s="66"/>
      <c r="P168" s="66"/>
      <c r="Q168" s="55"/>
      <c r="R168" s="8"/>
      <c r="S168" s="8"/>
    </row>
    <row r="169" spans="1:19" ht="18">
      <c r="A169" s="67" t="s">
        <v>26</v>
      </c>
      <c r="B169" s="68"/>
      <c r="C169" s="68"/>
      <c r="D169" s="49"/>
      <c r="E169" s="49"/>
      <c r="F169" s="49"/>
      <c r="G169" s="49"/>
      <c r="H169" s="49"/>
      <c r="I169" s="49"/>
      <c r="J169" s="49"/>
      <c r="K169" s="49"/>
      <c r="L169" s="49"/>
      <c r="M169" s="49"/>
      <c r="N169" s="49"/>
      <c r="O169" s="49"/>
      <c r="P169" s="49"/>
      <c r="Q169" s="55"/>
      <c r="R169" s="8"/>
      <c r="S169" s="8"/>
    </row>
    <row r="170" spans="1:19">
      <c r="A170" s="65" t="s">
        <v>130</v>
      </c>
      <c r="B170" s="66"/>
      <c r="C170" s="66"/>
      <c r="D170" s="66"/>
      <c r="E170" s="66"/>
      <c r="F170" s="66"/>
      <c r="G170" s="66"/>
      <c r="H170" s="66"/>
      <c r="I170" s="66"/>
      <c r="J170" s="66"/>
      <c r="K170" s="66"/>
      <c r="L170" s="66"/>
      <c r="M170" s="66"/>
      <c r="N170" s="66"/>
      <c r="O170" s="66"/>
      <c r="P170" s="66"/>
      <c r="Q170" s="55"/>
      <c r="R170" s="8"/>
      <c r="S170" s="8"/>
    </row>
    <row r="171" spans="1:19">
      <c r="A171" s="59">
        <v>1</v>
      </c>
      <c r="B171" s="59"/>
      <c r="C171" s="12"/>
      <c r="D171" s="59"/>
      <c r="E171" s="59"/>
      <c r="F171" s="59"/>
      <c r="G171" s="59"/>
      <c r="H171" s="59"/>
      <c r="I171" s="59"/>
      <c r="J171" s="59"/>
      <c r="K171" s="59"/>
      <c r="L171" s="59"/>
      <c r="M171" s="59"/>
      <c r="N171" s="3">
        <f t="shared" ref="N171:N180" si="62">(IF(F171="OŽ",IF(L171=1,550.8,IF(L171=2,426.38,IF(L171=3,342.14,IF(L171=4,181.44,IF(L171=5,168.48,IF(L171=6,155.52,IF(L171=7,148.5,IF(L171=8,144,0))))))))+IF(L171&lt;=8,0,IF(L171&lt;=16,137.7,IF(L171&lt;=24,108,IF(L171&lt;=32,80.1,IF(L171&lt;=36,52.2,0)))))-IF(L171&lt;=8,0,IF(L171&lt;=16,(L171-9)*2.754,IF(L171&lt;=24,(L171-17)* 2.754,IF(L171&lt;=32,(L171-25)* 2.754,IF(L171&lt;=36,(L171-33)*2.754,0))))),0)+IF(F171="PČ",IF(L171=1,449,IF(L171=2,314.6,IF(L171=3,238,IF(L171=4,172,IF(L171=5,159,IF(L171=6,145,IF(L171=7,132,IF(L171=8,119,0))))))))+IF(L171&lt;=8,0,IF(L171&lt;=16,88,IF(L171&lt;=24,55,IF(L171&lt;=32,22,0))))-IF(L171&lt;=8,0,IF(L171&lt;=16,(L171-9)*2.245,IF(L171&lt;=24,(L171-17)*2.245,IF(L171&lt;=32,(L171-25)*2.245,0)))),0)+IF(F171="PČneol",IF(L171=1,85,IF(L171=2,64.61,IF(L171=3,50.76,IF(L171=4,16.25,IF(L171=5,15,IF(L171=6,13.75,IF(L171=7,12.5,IF(L171=8,11.25,0))))))))+IF(L171&lt;=8,0,IF(L171&lt;=16,9,0))-IF(L171&lt;=8,0,IF(L171&lt;=16,(L171-9)*0.425,0)),0)+IF(F171="PŽ",IF(L171=1,85,IF(L171=2,59.5,IF(L171=3,45,IF(L171=4,32.5,IF(L171=5,30,IF(L171=6,27.5,IF(L171=7,25,IF(L171=8,22.5,0))))))))+IF(L171&lt;=8,0,IF(L171&lt;=16,19,IF(L171&lt;=24,13,IF(L171&lt;=32,8,0))))-IF(L171&lt;=8,0,IF(L171&lt;=16,(L171-9)*0.425,IF(L171&lt;=24,(L171-17)*0.425,IF(L171&lt;=32,(L171-25)*0.425,0)))),0)+IF(F171="EČ",IF(L171=1,204,IF(L171=2,156.24,IF(L171=3,123.84,IF(L171=4,72,IF(L171=5,66,IF(L171=6,60,IF(L171=7,54,IF(L171=8,48,0))))))))+IF(L171&lt;=8,0,IF(L171&lt;=16,40,IF(L171&lt;=24,25,0)))-IF(L171&lt;=8,0,IF(L171&lt;=16,(L171-9)*1.02,IF(L171&lt;=24,(L171-17)*1.02,0))),0)+IF(F171="EČneol",IF(L171=1,68,IF(L171=2,51.69,IF(L171=3,40.61,IF(L171=4,13,IF(L171=5,12,IF(L171=6,11,IF(L171=7,10,IF(L171=8,9,0)))))))))+IF(F171="EŽ",IF(L171=1,68,IF(L171=2,47.6,IF(L171=3,36,IF(L171=4,18,IF(L171=5,16.5,IF(L171=6,15,IF(L171=7,13.5,IF(L171=8,12,0))))))))+IF(L171&lt;=8,0,IF(L171&lt;=16,10,IF(L171&lt;=24,6,0)))-IF(L171&lt;=8,0,IF(L171&lt;=16,(L171-9)*0.34,IF(L171&lt;=24,(L171-17)*0.34,0))),0)+IF(F171="PT",IF(L171=1,68,IF(L171=2,52.08,IF(L171=3,41.28,IF(L171=4,24,IF(L171=5,22,IF(L171=6,20,IF(L171=7,18,IF(L171=8,16,0))))))))+IF(L171&lt;=8,0,IF(L171&lt;=16,13,IF(L171&lt;=24,9,IF(L171&lt;=32,4,0))))-IF(L171&lt;=8,0,IF(L171&lt;=16,(L171-9)*0.34,IF(L171&lt;=24,(L171-17)*0.34,IF(L171&lt;=32,(L171-25)*0.34,0)))),0)+IF(F171="JOŽ",IF(L171=1,85,IF(L171=2,59.5,IF(L171=3,45,IF(L171=4,32.5,IF(L171=5,30,IF(L171=6,27.5,IF(L171=7,25,IF(L171=8,22.5,0))))))))+IF(L171&lt;=8,0,IF(L171&lt;=16,19,IF(L171&lt;=24,13,0)))-IF(L171&lt;=8,0,IF(L171&lt;=16,(L171-9)*0.425,IF(L171&lt;=24,(L171-17)*0.425,0))),0)+IF(F171="JPČ",IF(L171=1,68,IF(L171=2,47.6,IF(L171=3,36,IF(L171=4,26,IF(L171=5,24,IF(L171=6,22,IF(L171=7,20,IF(L171=8,18,0))))))))+IF(L171&lt;=8,0,IF(L171&lt;=16,13,IF(L171&lt;=24,9,0)))-IF(L171&lt;=8,0,IF(L171&lt;=16,(L171-9)*0.34,IF(L171&lt;=24,(L171-17)*0.34,0))),0)+IF(F171="JEČ",IF(L171=1,34,IF(L171=2,26.04,IF(L171=3,20.6,IF(L171=4,12,IF(L171=5,11,IF(L171=6,10,IF(L171=7,9,IF(L171=8,8,0))))))))+IF(L171&lt;=8,0,IF(L171&lt;=16,6,0))-IF(L171&lt;=8,0,IF(L171&lt;=16,(L171-9)*0.17,0)),0)+IF(F171="JEOF",IF(L171=1,34,IF(L171=2,26.04,IF(L171=3,20.6,IF(L171=4,12,IF(L171=5,11,IF(L171=6,10,IF(L171=7,9,IF(L171=8,8,0))))))))+IF(L171&lt;=8,0,IF(L171&lt;=16,6,0))-IF(L171&lt;=8,0,IF(L171&lt;=16,(L171-9)*0.17,0)),0)+IF(F171="JnPČ",IF(L171=1,51,IF(L171=2,35.7,IF(L171=3,27,IF(L171=4,19.5,IF(L171=5,18,IF(L171=6,16.5,IF(L171=7,15,IF(L171=8,13.5,0))))))))+IF(L171&lt;=8,0,IF(L171&lt;=16,10,0))-IF(L171&lt;=8,0,IF(L171&lt;=16,(L171-9)*0.255,0)),0)+IF(F171="JnEČ",IF(L171=1,25.5,IF(L171=2,19.53,IF(L171=3,15.48,IF(L171=4,9,IF(L171=5,8.25,IF(L171=6,7.5,IF(L171=7,6.75,IF(L171=8,6,0))))))))+IF(L171&lt;=8,0,IF(L171&lt;=16,5,0))-IF(L171&lt;=8,0,IF(L171&lt;=16,(L171-9)*0.1275,0)),0)+IF(F171="JčPČ",IF(L171=1,21.25,IF(L171=2,14.5,IF(L171=3,11.5,IF(L171=4,7,IF(L171=5,6.5,IF(L171=6,6,IF(L171=7,5.5,IF(L171=8,5,0))))))))+IF(L171&lt;=8,0,IF(L171&lt;=16,4,0))-IF(L171&lt;=8,0,IF(L171&lt;=16,(L171-9)*0.10625,0)),0)+IF(F171="JčEČ",IF(L171=1,17,IF(L171=2,13.02,IF(L171=3,10.32,IF(L171=4,6,IF(L171=5,5.5,IF(L171=6,5,IF(L171=7,4.5,IF(L171=8,4,0))))))))+IF(L171&lt;=8,0,IF(L171&lt;=16,3,0))-IF(L171&lt;=8,0,IF(L171&lt;=16,(L171-9)*0.085,0)),0)+IF(F171="NEAK",IF(L171=1,11.48,IF(L171=2,8.79,IF(L171=3,6.97,IF(L171=4,4.05,IF(L171=5,3.71,IF(L171=6,3.38,IF(L171=7,3.04,IF(L171=8,2.7,0))))))))+IF(L171&lt;=8,0,IF(L171&lt;=16,2,IF(L171&lt;=24,1.3,0)))-IF(L171&lt;=8,0,IF(L171&lt;=16,(L171-9)*0.0574,IF(L171&lt;=24,(L171-17)*0.0574,0))),0))*IF(L171&lt;0,1,IF(OR(F171="PČ",F171="PŽ",F171="PT"),IF(J171&lt;32,J171/32,1),1))* IF(L171&lt;0,1,IF(OR(F171="EČ",F171="EŽ",F171="JOŽ",F171="JPČ",F171="NEAK"),IF(J171&lt;24,J171/24,1),1))*IF(L171&lt;0,1,IF(OR(F171="PČneol",F171="JEČ",F171="JEOF",F171="JnPČ",F171="JnEČ",F171="JčPČ",F171="JčEČ"),IF(J171&lt;16,J171/16,1),1))*IF(L171&lt;0,1,IF(F171="EČneol",IF(J171&lt;8,J171/8,1),1))</f>
        <v>0</v>
      </c>
      <c r="O171" s="9">
        <f t="shared" ref="O171:O180" si="63">IF(F171="OŽ",N171,IF(H171="Ne",IF(J171*0.3&lt;J171-L171,N171,0),IF(J171*0.1&lt;J171-L171,N171,0)))</f>
        <v>0</v>
      </c>
      <c r="P171" s="4">
        <f t="shared" ref="P171" si="64">IF(O171=0,0,IF(F171="OŽ",IF(L171&gt;35,0,IF(J171&gt;35,(36-L171)*1.836,((36-L171)-(36-J171))*1.836)),0)+IF(F171="PČ",IF(L171&gt;31,0,IF(J171&gt;31,(32-L171)*1.347,((32-L171)-(32-J171))*1.347)),0)+ IF(F171="PČneol",IF(L171&gt;15,0,IF(J171&gt;15,(16-L171)*0.255,((16-L171)-(16-J171))*0.255)),0)+IF(F171="PŽ",IF(L171&gt;31,0,IF(J171&gt;31,(32-L171)*0.255,((32-L171)-(32-J171))*0.255)),0)+IF(F171="EČ",IF(L171&gt;23,0,IF(J171&gt;23,(24-L171)*0.612,((24-L171)-(24-J171))*0.612)),0)+IF(F171="EČneol",IF(L171&gt;7,0,IF(J171&gt;7,(8-L171)*0.204,((8-L171)-(8-J171))*0.204)),0)+IF(F171="EŽ",IF(L171&gt;23,0,IF(J171&gt;23,(24-L171)*0.204,((24-L171)-(24-J171))*0.204)),0)+IF(F171="PT",IF(L171&gt;31,0,IF(J171&gt;31,(32-L171)*0.204,((32-L171)-(32-J171))*0.204)),0)+IF(F171="JOŽ",IF(L171&gt;23,0,IF(J171&gt;23,(24-L171)*0.255,((24-L171)-(24-J171))*0.255)),0)+IF(F171="JPČ",IF(L171&gt;23,0,IF(J171&gt;23,(24-L171)*0.204,((24-L171)-(24-J171))*0.204)),0)+IF(F171="JEČ",IF(L171&gt;15,0,IF(J171&gt;15,(16-L171)*0.102,((16-L171)-(16-J171))*0.102)),0)+IF(F171="JEOF",IF(L171&gt;15,0,IF(J171&gt;15,(16-L171)*0.102,((16-L171)-(16-J171))*0.102)),0)+IF(F171="JnPČ",IF(L171&gt;15,0,IF(J171&gt;15,(16-L171)*0.153,((16-L171)-(16-J171))*0.153)),0)+IF(F171="JnEČ",IF(L171&gt;15,0,IF(J171&gt;15,(16-L171)*0.0765,((16-L171)-(16-J171))*0.0765)),0)+IF(F171="JčPČ",IF(L171&gt;15,0,IF(J171&gt;15,(16-L171)*0.06375,((16-L171)-(16-J171))*0.06375)),0)+IF(F171="JčEČ",IF(L171&gt;15,0,IF(J171&gt;15,(16-L171)*0.051,((16-L171)-(16-J171))*0.051)),0)+IF(F171="NEAK",IF(L171&gt;23,0,IF(J171&gt;23,(24-L171)*0.03444,((24-L171)-(24-J171))*0.03444)),0))</f>
        <v>0</v>
      </c>
      <c r="Q171" s="11">
        <f t="shared" ref="Q171" si="65">IF(ISERROR(P171*100/N171),0,(P171*100/N171))</f>
        <v>0</v>
      </c>
      <c r="R171" s="10">
        <f t="shared" ref="R171:R180" si="66">IF(Q171&lt;=30,O171+P171,O171+O171*0.3)*IF(G171=1,0.4,IF(G171=2,0.75,IF(G171="1 (kas 4 m. 1 k. nerengiamos)",0.52,1)))*IF(D171="olimpinė",1,IF(M171="Ne",0.5,1))*IF(OR(A$5="Lietuvos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federacija"),IF(OR(J171&lt;8,K171&lt;16),0,1),1)*E171*IF(I171&lt;=1,1,1/I171)*IF(OR(A$5="Lietuvos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71" s="8"/>
    </row>
    <row r="172" spans="1:19">
      <c r="A172" s="59">
        <v>2</v>
      </c>
      <c r="B172" s="59"/>
      <c r="C172" s="12"/>
      <c r="D172" s="59"/>
      <c r="E172" s="59"/>
      <c r="F172" s="59"/>
      <c r="G172" s="59"/>
      <c r="H172" s="59"/>
      <c r="I172" s="59"/>
      <c r="J172" s="59"/>
      <c r="K172" s="59"/>
      <c r="L172" s="59"/>
      <c r="M172" s="59"/>
      <c r="N172" s="3">
        <f t="shared" si="62"/>
        <v>0</v>
      </c>
      <c r="O172" s="9">
        <f t="shared" si="63"/>
        <v>0</v>
      </c>
      <c r="P172" s="4">
        <f t="shared" ref="P172:P180" si="67">IF(O172=0,0,IF(F172="OŽ",IF(L172&gt;35,0,IF(J172&gt;35,(36-L172)*1.836,((36-L172)-(36-J172))*1.836)),0)+IF(F172="PČ",IF(L172&gt;31,0,IF(J172&gt;31,(32-L172)*1.347,((32-L172)-(32-J172))*1.347)),0)+ IF(F172="PČneol",IF(L172&gt;15,0,IF(J172&gt;15,(16-L172)*0.255,((16-L172)-(16-J172))*0.255)),0)+IF(F172="PŽ",IF(L172&gt;31,0,IF(J172&gt;31,(32-L172)*0.255,((32-L172)-(32-J172))*0.255)),0)+IF(F172="EČ",IF(L172&gt;23,0,IF(J172&gt;23,(24-L172)*0.612,((24-L172)-(24-J172))*0.612)),0)+IF(F172="EČneol",IF(L172&gt;7,0,IF(J172&gt;7,(8-L172)*0.204,((8-L172)-(8-J172))*0.204)),0)+IF(F172="EŽ",IF(L172&gt;23,0,IF(J172&gt;23,(24-L172)*0.204,((24-L172)-(24-J172))*0.204)),0)+IF(F172="PT",IF(L172&gt;31,0,IF(J172&gt;31,(32-L172)*0.204,((32-L172)-(32-J172))*0.204)),0)+IF(F172="JOŽ",IF(L172&gt;23,0,IF(J172&gt;23,(24-L172)*0.255,((24-L172)-(24-J172))*0.255)),0)+IF(F172="JPČ",IF(L172&gt;23,0,IF(J172&gt;23,(24-L172)*0.204,((24-L172)-(24-J172))*0.204)),0)+IF(F172="JEČ",IF(L172&gt;15,0,IF(J172&gt;15,(16-L172)*0.102,((16-L172)-(16-J172))*0.102)),0)+IF(F172="JEOF",IF(L172&gt;15,0,IF(J172&gt;15,(16-L172)*0.102,((16-L172)-(16-J172))*0.102)),0)+IF(F172="JnPČ",IF(L172&gt;15,0,IF(J172&gt;15,(16-L172)*0.153,((16-L172)-(16-J172))*0.153)),0)+IF(F172="JnEČ",IF(L172&gt;15,0,IF(J172&gt;15,(16-L172)*0.0765,((16-L172)-(16-J172))*0.0765)),0)+IF(F172="JčPČ",IF(L172&gt;15,0,IF(J172&gt;15,(16-L172)*0.06375,((16-L172)-(16-J172))*0.06375)),0)+IF(F172="JčEČ",IF(L172&gt;15,0,IF(J172&gt;15,(16-L172)*0.051,((16-L172)-(16-J172))*0.051)),0)+IF(F172="NEAK",IF(L172&gt;23,0,IF(J172&gt;23,(24-L172)*0.03444,((24-L172)-(24-J172))*0.03444)),0))</f>
        <v>0</v>
      </c>
      <c r="Q172" s="11">
        <f t="shared" ref="Q172:Q180" si="68">IF(ISERROR(P172*100/N172),0,(P172*100/N172))</f>
        <v>0</v>
      </c>
      <c r="R172" s="10">
        <f t="shared" si="66"/>
        <v>0</v>
      </c>
      <c r="S172" s="8"/>
    </row>
    <row r="173" spans="1:19">
      <c r="A173" s="59">
        <v>3</v>
      </c>
      <c r="B173" s="59"/>
      <c r="C173" s="12"/>
      <c r="D173" s="59"/>
      <c r="E173" s="59"/>
      <c r="F173" s="59"/>
      <c r="G173" s="59"/>
      <c r="H173" s="59"/>
      <c r="I173" s="59"/>
      <c r="J173" s="59"/>
      <c r="K173" s="59"/>
      <c r="L173" s="59"/>
      <c r="M173" s="59"/>
      <c r="N173" s="3">
        <f t="shared" si="62"/>
        <v>0</v>
      </c>
      <c r="O173" s="9">
        <f t="shared" si="63"/>
        <v>0</v>
      </c>
      <c r="P173" s="4">
        <f t="shared" si="67"/>
        <v>0</v>
      </c>
      <c r="Q173" s="11">
        <f t="shared" si="68"/>
        <v>0</v>
      </c>
      <c r="R173" s="10">
        <f t="shared" si="66"/>
        <v>0</v>
      </c>
      <c r="S173" s="8"/>
    </row>
    <row r="174" spans="1:19">
      <c r="A174" s="59">
        <v>4</v>
      </c>
      <c r="B174" s="59"/>
      <c r="C174" s="12"/>
      <c r="D174" s="59"/>
      <c r="E174" s="59"/>
      <c r="F174" s="59"/>
      <c r="G174" s="59"/>
      <c r="H174" s="59"/>
      <c r="I174" s="59"/>
      <c r="J174" s="59"/>
      <c r="K174" s="59"/>
      <c r="L174" s="59"/>
      <c r="M174" s="59"/>
      <c r="N174" s="3">
        <f t="shared" si="62"/>
        <v>0</v>
      </c>
      <c r="O174" s="9">
        <f t="shared" si="63"/>
        <v>0</v>
      </c>
      <c r="P174" s="4">
        <f t="shared" si="67"/>
        <v>0</v>
      </c>
      <c r="Q174" s="11">
        <f t="shared" si="68"/>
        <v>0</v>
      </c>
      <c r="R174" s="10">
        <f t="shared" si="66"/>
        <v>0</v>
      </c>
      <c r="S174" s="8"/>
    </row>
    <row r="175" spans="1:19">
      <c r="A175" s="59">
        <v>5</v>
      </c>
      <c r="B175" s="59"/>
      <c r="C175" s="12"/>
      <c r="D175" s="59"/>
      <c r="E175" s="59"/>
      <c r="F175" s="59"/>
      <c r="G175" s="59"/>
      <c r="H175" s="59"/>
      <c r="I175" s="59"/>
      <c r="J175" s="59"/>
      <c r="K175" s="59"/>
      <c r="L175" s="59"/>
      <c r="M175" s="59"/>
      <c r="N175" s="3">
        <f t="shared" si="62"/>
        <v>0</v>
      </c>
      <c r="O175" s="9">
        <f t="shared" si="63"/>
        <v>0</v>
      </c>
      <c r="P175" s="4">
        <f t="shared" si="67"/>
        <v>0</v>
      </c>
      <c r="Q175" s="11">
        <f t="shared" si="68"/>
        <v>0</v>
      </c>
      <c r="R175" s="10">
        <f t="shared" si="66"/>
        <v>0</v>
      </c>
      <c r="S175" s="8"/>
    </row>
    <row r="176" spans="1:19">
      <c r="A176" s="59">
        <v>6</v>
      </c>
      <c r="B176" s="59"/>
      <c r="C176" s="12"/>
      <c r="D176" s="59"/>
      <c r="E176" s="59"/>
      <c r="F176" s="59"/>
      <c r="G176" s="59"/>
      <c r="H176" s="59"/>
      <c r="I176" s="59"/>
      <c r="J176" s="59"/>
      <c r="K176" s="59"/>
      <c r="L176" s="59"/>
      <c r="M176" s="59"/>
      <c r="N176" s="3">
        <f t="shared" si="62"/>
        <v>0</v>
      </c>
      <c r="O176" s="9">
        <f t="shared" si="63"/>
        <v>0</v>
      </c>
      <c r="P176" s="4">
        <f t="shared" si="67"/>
        <v>0</v>
      </c>
      <c r="Q176" s="11">
        <f t="shared" si="68"/>
        <v>0</v>
      </c>
      <c r="R176" s="10">
        <f t="shared" si="66"/>
        <v>0</v>
      </c>
      <c r="S176" s="8"/>
    </row>
    <row r="177" spans="1:19">
      <c r="A177" s="59">
        <v>7</v>
      </c>
      <c r="B177" s="59"/>
      <c r="C177" s="12"/>
      <c r="D177" s="59"/>
      <c r="E177" s="59"/>
      <c r="F177" s="59"/>
      <c r="G177" s="59"/>
      <c r="H177" s="59"/>
      <c r="I177" s="59"/>
      <c r="J177" s="59"/>
      <c r="K177" s="59"/>
      <c r="L177" s="59"/>
      <c r="M177" s="59"/>
      <c r="N177" s="3">
        <f t="shared" si="62"/>
        <v>0</v>
      </c>
      <c r="O177" s="9">
        <f t="shared" si="63"/>
        <v>0</v>
      </c>
      <c r="P177" s="4">
        <f t="shared" si="67"/>
        <v>0</v>
      </c>
      <c r="Q177" s="11">
        <f t="shared" si="68"/>
        <v>0</v>
      </c>
      <c r="R177" s="10">
        <f t="shared" si="66"/>
        <v>0</v>
      </c>
      <c r="S177" s="8"/>
    </row>
    <row r="178" spans="1:19">
      <c r="A178" s="59">
        <v>8</v>
      </c>
      <c r="B178" s="59"/>
      <c r="C178" s="12"/>
      <c r="D178" s="59"/>
      <c r="E178" s="59"/>
      <c r="F178" s="59"/>
      <c r="G178" s="59"/>
      <c r="H178" s="59"/>
      <c r="I178" s="59"/>
      <c r="J178" s="59"/>
      <c r="K178" s="59"/>
      <c r="L178" s="59"/>
      <c r="M178" s="59"/>
      <c r="N178" s="3">
        <f t="shared" si="62"/>
        <v>0</v>
      </c>
      <c r="O178" s="9">
        <f t="shared" si="63"/>
        <v>0</v>
      </c>
      <c r="P178" s="4">
        <f t="shared" si="67"/>
        <v>0</v>
      </c>
      <c r="Q178" s="11">
        <f t="shared" si="68"/>
        <v>0</v>
      </c>
      <c r="R178" s="10">
        <f t="shared" si="66"/>
        <v>0</v>
      </c>
      <c r="S178" s="8"/>
    </row>
    <row r="179" spans="1:19">
      <c r="A179" s="59">
        <v>9</v>
      </c>
      <c r="B179" s="59"/>
      <c r="C179" s="12"/>
      <c r="D179" s="59"/>
      <c r="E179" s="59"/>
      <c r="F179" s="59"/>
      <c r="G179" s="59"/>
      <c r="H179" s="59"/>
      <c r="I179" s="59"/>
      <c r="J179" s="59"/>
      <c r="K179" s="59"/>
      <c r="L179" s="59"/>
      <c r="M179" s="59"/>
      <c r="N179" s="3">
        <f t="shared" si="62"/>
        <v>0</v>
      </c>
      <c r="O179" s="9">
        <f t="shared" si="63"/>
        <v>0</v>
      </c>
      <c r="P179" s="4">
        <f t="shared" si="67"/>
        <v>0</v>
      </c>
      <c r="Q179" s="11">
        <f t="shared" si="68"/>
        <v>0</v>
      </c>
      <c r="R179" s="10">
        <f t="shared" si="66"/>
        <v>0</v>
      </c>
      <c r="S179" s="8"/>
    </row>
    <row r="180" spans="1:19">
      <c r="A180" s="59">
        <v>10</v>
      </c>
      <c r="B180" s="59"/>
      <c r="C180" s="12"/>
      <c r="D180" s="59"/>
      <c r="E180" s="59"/>
      <c r="F180" s="59"/>
      <c r="G180" s="59"/>
      <c r="H180" s="59"/>
      <c r="I180" s="59"/>
      <c r="J180" s="59"/>
      <c r="K180" s="59"/>
      <c r="L180" s="59"/>
      <c r="M180" s="59"/>
      <c r="N180" s="3">
        <f t="shared" si="62"/>
        <v>0</v>
      </c>
      <c r="O180" s="9">
        <f t="shared" si="63"/>
        <v>0</v>
      </c>
      <c r="P180" s="4">
        <f t="shared" si="67"/>
        <v>0</v>
      </c>
      <c r="Q180" s="11">
        <f t="shared" si="68"/>
        <v>0</v>
      </c>
      <c r="R180" s="10">
        <f t="shared" si="66"/>
        <v>0</v>
      </c>
      <c r="S180" s="8"/>
    </row>
    <row r="181" spans="1:19">
      <c r="A181" s="62" t="s">
        <v>35</v>
      </c>
      <c r="B181" s="63"/>
      <c r="C181" s="63"/>
      <c r="D181" s="63"/>
      <c r="E181" s="63"/>
      <c r="F181" s="63"/>
      <c r="G181" s="63"/>
      <c r="H181" s="63"/>
      <c r="I181" s="63"/>
      <c r="J181" s="63"/>
      <c r="K181" s="63"/>
      <c r="L181" s="63"/>
      <c r="M181" s="63"/>
      <c r="N181" s="63"/>
      <c r="O181" s="63"/>
      <c r="P181" s="63"/>
      <c r="Q181" s="64"/>
      <c r="R181" s="10">
        <f>SUM(R171:R180)</f>
        <v>0</v>
      </c>
      <c r="S181" s="8"/>
    </row>
    <row r="182" spans="1:19" ht="15.75">
      <c r="A182" s="23" t="s">
        <v>36</v>
      </c>
      <c r="B182" s="23"/>
      <c r="C182" s="15"/>
      <c r="D182" s="15"/>
      <c r="E182" s="15"/>
      <c r="F182" s="15"/>
      <c r="G182" s="15"/>
      <c r="H182" s="15"/>
      <c r="I182" s="15"/>
      <c r="J182" s="15"/>
      <c r="K182" s="15"/>
      <c r="L182" s="15"/>
      <c r="M182" s="15"/>
      <c r="N182" s="15"/>
      <c r="O182" s="15"/>
      <c r="P182" s="15"/>
      <c r="Q182" s="15"/>
      <c r="R182" s="16"/>
      <c r="S182" s="8"/>
    </row>
    <row r="183" spans="1:19">
      <c r="A183" s="48" t="s">
        <v>37</v>
      </c>
      <c r="B183" s="48"/>
      <c r="C183" s="48"/>
      <c r="D183" s="48"/>
      <c r="E183" s="48"/>
      <c r="F183" s="48"/>
      <c r="G183" s="48"/>
      <c r="H183" s="48"/>
      <c r="I183" s="48"/>
      <c r="J183" s="15"/>
      <c r="K183" s="15"/>
      <c r="L183" s="15"/>
      <c r="M183" s="15"/>
      <c r="N183" s="15"/>
      <c r="O183" s="15"/>
      <c r="P183" s="15"/>
      <c r="Q183" s="15"/>
      <c r="R183" s="16"/>
      <c r="S183" s="8"/>
    </row>
    <row r="184" spans="1:19" s="8" customFormat="1">
      <c r="A184" s="48"/>
      <c r="B184" s="48"/>
      <c r="C184" s="48"/>
      <c r="D184" s="48"/>
      <c r="E184" s="48"/>
      <c r="F184" s="48"/>
      <c r="G184" s="48"/>
      <c r="H184" s="48"/>
      <c r="I184" s="48"/>
      <c r="J184" s="15"/>
      <c r="K184" s="15"/>
      <c r="L184" s="15"/>
      <c r="M184" s="15"/>
      <c r="N184" s="15"/>
      <c r="O184" s="15"/>
      <c r="P184" s="15"/>
      <c r="Q184" s="15"/>
      <c r="R184" s="16"/>
    </row>
    <row r="185" spans="1:19">
      <c r="A185" s="65" t="s">
        <v>129</v>
      </c>
      <c r="B185" s="66"/>
      <c r="C185" s="66"/>
      <c r="D185" s="66"/>
      <c r="E185" s="66"/>
      <c r="F185" s="66"/>
      <c r="G185" s="66"/>
      <c r="H185" s="66"/>
      <c r="I185" s="66"/>
      <c r="J185" s="66"/>
      <c r="K185" s="66"/>
      <c r="L185" s="66"/>
      <c r="M185" s="66"/>
      <c r="N185" s="66"/>
      <c r="O185" s="66"/>
      <c r="P185" s="66"/>
      <c r="Q185" s="55"/>
      <c r="R185" s="8"/>
      <c r="S185" s="8"/>
    </row>
    <row r="186" spans="1:19" ht="18">
      <c r="A186" s="67" t="s">
        <v>26</v>
      </c>
      <c r="B186" s="68"/>
      <c r="C186" s="68"/>
      <c r="D186" s="49"/>
      <c r="E186" s="49"/>
      <c r="F186" s="49"/>
      <c r="G186" s="49"/>
      <c r="H186" s="49"/>
      <c r="I186" s="49"/>
      <c r="J186" s="49"/>
      <c r="K186" s="49"/>
      <c r="L186" s="49"/>
      <c r="M186" s="49"/>
      <c r="N186" s="49"/>
      <c r="O186" s="49"/>
      <c r="P186" s="49"/>
      <c r="Q186" s="55"/>
      <c r="R186" s="8"/>
      <c r="S186" s="8"/>
    </row>
    <row r="187" spans="1:19">
      <c r="A187" s="65" t="s">
        <v>130</v>
      </c>
      <c r="B187" s="66"/>
      <c r="C187" s="66"/>
      <c r="D187" s="66"/>
      <c r="E187" s="66"/>
      <c r="F187" s="66"/>
      <c r="G187" s="66"/>
      <c r="H187" s="66"/>
      <c r="I187" s="66"/>
      <c r="J187" s="66"/>
      <c r="K187" s="66"/>
      <c r="L187" s="66"/>
      <c r="M187" s="66"/>
      <c r="N187" s="66"/>
      <c r="O187" s="66"/>
      <c r="P187" s="66"/>
      <c r="Q187" s="55"/>
      <c r="R187" s="8"/>
      <c r="S187" s="8"/>
    </row>
    <row r="188" spans="1:19">
      <c r="A188" s="59">
        <v>1</v>
      </c>
      <c r="B188" s="59"/>
      <c r="C188" s="12"/>
      <c r="D188" s="59"/>
      <c r="E188" s="59"/>
      <c r="F188" s="59"/>
      <c r="G188" s="59"/>
      <c r="H188" s="59"/>
      <c r="I188" s="59"/>
      <c r="J188" s="59"/>
      <c r="K188" s="59"/>
      <c r="L188" s="59"/>
      <c r="M188" s="59"/>
      <c r="N188" s="3">
        <f t="shared" ref="N188:N197" si="69">(IF(F188="OŽ",IF(L188=1,550.8,IF(L188=2,426.38,IF(L188=3,342.14,IF(L188=4,181.44,IF(L188=5,168.48,IF(L188=6,155.52,IF(L188=7,148.5,IF(L188=8,144,0))))))))+IF(L188&lt;=8,0,IF(L188&lt;=16,137.7,IF(L188&lt;=24,108,IF(L188&lt;=32,80.1,IF(L188&lt;=36,52.2,0)))))-IF(L188&lt;=8,0,IF(L188&lt;=16,(L188-9)*2.754,IF(L188&lt;=24,(L188-17)* 2.754,IF(L188&lt;=32,(L188-25)* 2.754,IF(L188&lt;=36,(L188-33)*2.754,0))))),0)+IF(F188="PČ",IF(L188=1,449,IF(L188=2,314.6,IF(L188=3,238,IF(L188=4,172,IF(L188=5,159,IF(L188=6,145,IF(L188=7,132,IF(L188=8,119,0))))))))+IF(L188&lt;=8,0,IF(L188&lt;=16,88,IF(L188&lt;=24,55,IF(L188&lt;=32,22,0))))-IF(L188&lt;=8,0,IF(L188&lt;=16,(L188-9)*2.245,IF(L188&lt;=24,(L188-17)*2.245,IF(L188&lt;=32,(L188-25)*2.245,0)))),0)+IF(F188="PČneol",IF(L188=1,85,IF(L188=2,64.61,IF(L188=3,50.76,IF(L188=4,16.25,IF(L188=5,15,IF(L188=6,13.75,IF(L188=7,12.5,IF(L188=8,11.25,0))))))))+IF(L188&lt;=8,0,IF(L188&lt;=16,9,0))-IF(L188&lt;=8,0,IF(L188&lt;=16,(L188-9)*0.425,0)),0)+IF(F188="PŽ",IF(L188=1,85,IF(L188=2,59.5,IF(L188=3,45,IF(L188=4,32.5,IF(L188=5,30,IF(L188=6,27.5,IF(L188=7,25,IF(L188=8,22.5,0))))))))+IF(L188&lt;=8,0,IF(L188&lt;=16,19,IF(L188&lt;=24,13,IF(L188&lt;=32,8,0))))-IF(L188&lt;=8,0,IF(L188&lt;=16,(L188-9)*0.425,IF(L188&lt;=24,(L188-17)*0.425,IF(L188&lt;=32,(L188-25)*0.425,0)))),0)+IF(F188="EČ",IF(L188=1,204,IF(L188=2,156.24,IF(L188=3,123.84,IF(L188=4,72,IF(L188=5,66,IF(L188=6,60,IF(L188=7,54,IF(L188=8,48,0))))))))+IF(L188&lt;=8,0,IF(L188&lt;=16,40,IF(L188&lt;=24,25,0)))-IF(L188&lt;=8,0,IF(L188&lt;=16,(L188-9)*1.02,IF(L188&lt;=24,(L188-17)*1.02,0))),0)+IF(F188="EČneol",IF(L188=1,68,IF(L188=2,51.69,IF(L188=3,40.61,IF(L188=4,13,IF(L188=5,12,IF(L188=6,11,IF(L188=7,10,IF(L188=8,9,0)))))))))+IF(F188="EŽ",IF(L188=1,68,IF(L188=2,47.6,IF(L188=3,36,IF(L188=4,18,IF(L188=5,16.5,IF(L188=6,15,IF(L188=7,13.5,IF(L188=8,12,0))))))))+IF(L188&lt;=8,0,IF(L188&lt;=16,10,IF(L188&lt;=24,6,0)))-IF(L188&lt;=8,0,IF(L188&lt;=16,(L188-9)*0.34,IF(L188&lt;=24,(L188-17)*0.34,0))),0)+IF(F188="PT",IF(L188=1,68,IF(L188=2,52.08,IF(L188=3,41.28,IF(L188=4,24,IF(L188=5,22,IF(L188=6,20,IF(L188=7,18,IF(L188=8,16,0))))))))+IF(L188&lt;=8,0,IF(L188&lt;=16,13,IF(L188&lt;=24,9,IF(L188&lt;=32,4,0))))-IF(L188&lt;=8,0,IF(L188&lt;=16,(L188-9)*0.34,IF(L188&lt;=24,(L188-17)*0.34,IF(L188&lt;=32,(L188-25)*0.34,0)))),0)+IF(F188="JOŽ",IF(L188=1,85,IF(L188=2,59.5,IF(L188=3,45,IF(L188=4,32.5,IF(L188=5,30,IF(L188=6,27.5,IF(L188=7,25,IF(L188=8,22.5,0))))))))+IF(L188&lt;=8,0,IF(L188&lt;=16,19,IF(L188&lt;=24,13,0)))-IF(L188&lt;=8,0,IF(L188&lt;=16,(L188-9)*0.425,IF(L188&lt;=24,(L188-17)*0.425,0))),0)+IF(F188="JPČ",IF(L188=1,68,IF(L188=2,47.6,IF(L188=3,36,IF(L188=4,26,IF(L188=5,24,IF(L188=6,22,IF(L188=7,20,IF(L188=8,18,0))))))))+IF(L188&lt;=8,0,IF(L188&lt;=16,13,IF(L188&lt;=24,9,0)))-IF(L188&lt;=8,0,IF(L188&lt;=16,(L188-9)*0.34,IF(L188&lt;=24,(L188-17)*0.34,0))),0)+IF(F188="JEČ",IF(L188=1,34,IF(L188=2,26.04,IF(L188=3,20.6,IF(L188=4,12,IF(L188=5,11,IF(L188=6,10,IF(L188=7,9,IF(L188=8,8,0))))))))+IF(L188&lt;=8,0,IF(L188&lt;=16,6,0))-IF(L188&lt;=8,0,IF(L188&lt;=16,(L188-9)*0.17,0)),0)+IF(F188="JEOF",IF(L188=1,34,IF(L188=2,26.04,IF(L188=3,20.6,IF(L188=4,12,IF(L188=5,11,IF(L188=6,10,IF(L188=7,9,IF(L188=8,8,0))))))))+IF(L188&lt;=8,0,IF(L188&lt;=16,6,0))-IF(L188&lt;=8,0,IF(L188&lt;=16,(L188-9)*0.17,0)),0)+IF(F188="JnPČ",IF(L188=1,51,IF(L188=2,35.7,IF(L188=3,27,IF(L188=4,19.5,IF(L188=5,18,IF(L188=6,16.5,IF(L188=7,15,IF(L188=8,13.5,0))))))))+IF(L188&lt;=8,0,IF(L188&lt;=16,10,0))-IF(L188&lt;=8,0,IF(L188&lt;=16,(L188-9)*0.255,0)),0)+IF(F188="JnEČ",IF(L188=1,25.5,IF(L188=2,19.53,IF(L188=3,15.48,IF(L188=4,9,IF(L188=5,8.25,IF(L188=6,7.5,IF(L188=7,6.75,IF(L188=8,6,0))))))))+IF(L188&lt;=8,0,IF(L188&lt;=16,5,0))-IF(L188&lt;=8,0,IF(L188&lt;=16,(L188-9)*0.1275,0)),0)+IF(F188="JčPČ",IF(L188=1,21.25,IF(L188=2,14.5,IF(L188=3,11.5,IF(L188=4,7,IF(L188=5,6.5,IF(L188=6,6,IF(L188=7,5.5,IF(L188=8,5,0))))))))+IF(L188&lt;=8,0,IF(L188&lt;=16,4,0))-IF(L188&lt;=8,0,IF(L188&lt;=16,(L188-9)*0.10625,0)),0)+IF(F188="JčEČ",IF(L188=1,17,IF(L188=2,13.02,IF(L188=3,10.32,IF(L188=4,6,IF(L188=5,5.5,IF(L188=6,5,IF(L188=7,4.5,IF(L188=8,4,0))))))))+IF(L188&lt;=8,0,IF(L188&lt;=16,3,0))-IF(L188&lt;=8,0,IF(L188&lt;=16,(L188-9)*0.085,0)),0)+IF(F188="NEAK",IF(L188=1,11.48,IF(L188=2,8.79,IF(L188=3,6.97,IF(L188=4,4.05,IF(L188=5,3.71,IF(L188=6,3.38,IF(L188=7,3.04,IF(L188=8,2.7,0))))))))+IF(L188&lt;=8,0,IF(L188&lt;=16,2,IF(L188&lt;=24,1.3,0)))-IF(L188&lt;=8,0,IF(L188&lt;=16,(L188-9)*0.0574,IF(L188&lt;=24,(L188-17)*0.0574,0))),0))*IF(L188&lt;0,1,IF(OR(F188="PČ",F188="PŽ",F188="PT"),IF(J188&lt;32,J188/32,1),1))* IF(L188&lt;0,1,IF(OR(F188="EČ",F188="EŽ",F188="JOŽ",F188="JPČ",F188="NEAK"),IF(J188&lt;24,J188/24,1),1))*IF(L188&lt;0,1,IF(OR(F188="PČneol",F188="JEČ",F188="JEOF",F188="JnPČ",F188="JnEČ",F188="JčPČ",F188="JčEČ"),IF(J188&lt;16,J188/16,1),1))*IF(L188&lt;0,1,IF(F188="EČneol",IF(J188&lt;8,J188/8,1),1))</f>
        <v>0</v>
      </c>
      <c r="O188" s="9">
        <f t="shared" ref="O188:O197" si="70">IF(F188="OŽ",N188,IF(H188="Ne",IF(J188*0.3&lt;J188-L188,N188,0),IF(J188*0.1&lt;J188-L188,N188,0)))</f>
        <v>0</v>
      </c>
      <c r="P188" s="4">
        <f t="shared" ref="P188" si="71">IF(O188=0,0,IF(F188="OŽ",IF(L188&gt;35,0,IF(J188&gt;35,(36-L188)*1.836,((36-L188)-(36-J188))*1.836)),0)+IF(F188="PČ",IF(L188&gt;31,0,IF(J188&gt;31,(32-L188)*1.347,((32-L188)-(32-J188))*1.347)),0)+ IF(F188="PČneol",IF(L188&gt;15,0,IF(J188&gt;15,(16-L188)*0.255,((16-L188)-(16-J188))*0.255)),0)+IF(F188="PŽ",IF(L188&gt;31,0,IF(J188&gt;31,(32-L188)*0.255,((32-L188)-(32-J188))*0.255)),0)+IF(F188="EČ",IF(L188&gt;23,0,IF(J188&gt;23,(24-L188)*0.612,((24-L188)-(24-J188))*0.612)),0)+IF(F188="EČneol",IF(L188&gt;7,0,IF(J188&gt;7,(8-L188)*0.204,((8-L188)-(8-J188))*0.204)),0)+IF(F188="EŽ",IF(L188&gt;23,0,IF(J188&gt;23,(24-L188)*0.204,((24-L188)-(24-J188))*0.204)),0)+IF(F188="PT",IF(L188&gt;31,0,IF(J188&gt;31,(32-L188)*0.204,((32-L188)-(32-J188))*0.204)),0)+IF(F188="JOŽ",IF(L188&gt;23,0,IF(J188&gt;23,(24-L188)*0.255,((24-L188)-(24-J188))*0.255)),0)+IF(F188="JPČ",IF(L188&gt;23,0,IF(J188&gt;23,(24-L188)*0.204,((24-L188)-(24-J188))*0.204)),0)+IF(F188="JEČ",IF(L188&gt;15,0,IF(J188&gt;15,(16-L188)*0.102,((16-L188)-(16-J188))*0.102)),0)+IF(F188="JEOF",IF(L188&gt;15,0,IF(J188&gt;15,(16-L188)*0.102,((16-L188)-(16-J188))*0.102)),0)+IF(F188="JnPČ",IF(L188&gt;15,0,IF(J188&gt;15,(16-L188)*0.153,((16-L188)-(16-J188))*0.153)),0)+IF(F188="JnEČ",IF(L188&gt;15,0,IF(J188&gt;15,(16-L188)*0.0765,((16-L188)-(16-J188))*0.0765)),0)+IF(F188="JčPČ",IF(L188&gt;15,0,IF(J188&gt;15,(16-L188)*0.06375,((16-L188)-(16-J188))*0.06375)),0)+IF(F188="JčEČ",IF(L188&gt;15,0,IF(J188&gt;15,(16-L188)*0.051,((16-L188)-(16-J188))*0.051)),0)+IF(F188="NEAK",IF(L188&gt;23,0,IF(J188&gt;23,(24-L188)*0.03444,((24-L188)-(24-J188))*0.03444)),0))</f>
        <v>0</v>
      </c>
      <c r="Q188" s="11">
        <f t="shared" ref="Q188" si="72">IF(ISERROR(P188*100/N188),0,(P188*100/N188))</f>
        <v>0</v>
      </c>
      <c r="R188" s="10">
        <f t="shared" ref="R188:R197" si="73">IF(Q188&lt;=30,O188+P188,O188+O188*0.3)*IF(G188=1,0.4,IF(G188=2,0.75,IF(G188="1 (kas 4 m. 1 k. nerengiamos)",0.52,1)))*IF(D188="olimpinė",1,IF(M188="Ne",0.5,1))*IF(OR(A$5="Lietuvos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federacija"),IF(OR(J188&lt;8,K188&lt;16),0,1),1)*E188*IF(I188&lt;=1,1,1/I188)*IF(OR(A$5="Lietuvos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88" s="8"/>
    </row>
    <row r="189" spans="1:19">
      <c r="A189" s="59">
        <v>2</v>
      </c>
      <c r="B189" s="59"/>
      <c r="C189" s="12"/>
      <c r="D189" s="59"/>
      <c r="E189" s="59"/>
      <c r="F189" s="59"/>
      <c r="G189" s="59"/>
      <c r="H189" s="59"/>
      <c r="I189" s="59"/>
      <c r="J189" s="59"/>
      <c r="K189" s="59"/>
      <c r="L189" s="59"/>
      <c r="M189" s="59"/>
      <c r="N189" s="3">
        <f t="shared" si="69"/>
        <v>0</v>
      </c>
      <c r="O189" s="9">
        <f t="shared" si="70"/>
        <v>0</v>
      </c>
      <c r="P189" s="4">
        <f t="shared" ref="P189:P197" si="74">IF(O189=0,0,IF(F189="OŽ",IF(L189&gt;35,0,IF(J189&gt;35,(36-L189)*1.836,((36-L189)-(36-J189))*1.836)),0)+IF(F189="PČ",IF(L189&gt;31,0,IF(J189&gt;31,(32-L189)*1.347,((32-L189)-(32-J189))*1.347)),0)+ IF(F189="PČneol",IF(L189&gt;15,0,IF(J189&gt;15,(16-L189)*0.255,((16-L189)-(16-J189))*0.255)),0)+IF(F189="PŽ",IF(L189&gt;31,0,IF(J189&gt;31,(32-L189)*0.255,((32-L189)-(32-J189))*0.255)),0)+IF(F189="EČ",IF(L189&gt;23,0,IF(J189&gt;23,(24-L189)*0.612,((24-L189)-(24-J189))*0.612)),0)+IF(F189="EČneol",IF(L189&gt;7,0,IF(J189&gt;7,(8-L189)*0.204,((8-L189)-(8-J189))*0.204)),0)+IF(F189="EŽ",IF(L189&gt;23,0,IF(J189&gt;23,(24-L189)*0.204,((24-L189)-(24-J189))*0.204)),0)+IF(F189="PT",IF(L189&gt;31,0,IF(J189&gt;31,(32-L189)*0.204,((32-L189)-(32-J189))*0.204)),0)+IF(F189="JOŽ",IF(L189&gt;23,0,IF(J189&gt;23,(24-L189)*0.255,((24-L189)-(24-J189))*0.255)),0)+IF(F189="JPČ",IF(L189&gt;23,0,IF(J189&gt;23,(24-L189)*0.204,((24-L189)-(24-J189))*0.204)),0)+IF(F189="JEČ",IF(L189&gt;15,0,IF(J189&gt;15,(16-L189)*0.102,((16-L189)-(16-J189))*0.102)),0)+IF(F189="JEOF",IF(L189&gt;15,0,IF(J189&gt;15,(16-L189)*0.102,((16-L189)-(16-J189))*0.102)),0)+IF(F189="JnPČ",IF(L189&gt;15,0,IF(J189&gt;15,(16-L189)*0.153,((16-L189)-(16-J189))*0.153)),0)+IF(F189="JnEČ",IF(L189&gt;15,0,IF(J189&gt;15,(16-L189)*0.0765,((16-L189)-(16-J189))*0.0765)),0)+IF(F189="JčPČ",IF(L189&gt;15,0,IF(J189&gt;15,(16-L189)*0.06375,((16-L189)-(16-J189))*0.06375)),0)+IF(F189="JčEČ",IF(L189&gt;15,0,IF(J189&gt;15,(16-L189)*0.051,((16-L189)-(16-J189))*0.051)),0)+IF(F189="NEAK",IF(L189&gt;23,0,IF(J189&gt;23,(24-L189)*0.03444,((24-L189)-(24-J189))*0.03444)),0))</f>
        <v>0</v>
      </c>
      <c r="Q189" s="11">
        <f t="shared" ref="Q189:Q197" si="75">IF(ISERROR(P189*100/N189),0,(P189*100/N189))</f>
        <v>0</v>
      </c>
      <c r="R189" s="10">
        <f t="shared" si="73"/>
        <v>0</v>
      </c>
      <c r="S189" s="8"/>
    </row>
    <row r="190" spans="1:19">
      <c r="A190" s="59">
        <v>3</v>
      </c>
      <c r="B190" s="59"/>
      <c r="C190" s="12"/>
      <c r="D190" s="59"/>
      <c r="E190" s="59"/>
      <c r="F190" s="59"/>
      <c r="G190" s="59"/>
      <c r="H190" s="59"/>
      <c r="I190" s="59"/>
      <c r="J190" s="59"/>
      <c r="K190" s="59"/>
      <c r="L190" s="59"/>
      <c r="M190" s="59"/>
      <c r="N190" s="3">
        <f t="shared" si="69"/>
        <v>0</v>
      </c>
      <c r="O190" s="9">
        <f t="shared" si="70"/>
        <v>0</v>
      </c>
      <c r="P190" s="4">
        <f t="shared" si="74"/>
        <v>0</v>
      </c>
      <c r="Q190" s="11">
        <f t="shared" si="75"/>
        <v>0</v>
      </c>
      <c r="R190" s="10">
        <f t="shared" si="73"/>
        <v>0</v>
      </c>
      <c r="S190" s="8"/>
    </row>
    <row r="191" spans="1:19">
      <c r="A191" s="59">
        <v>4</v>
      </c>
      <c r="B191" s="59"/>
      <c r="C191" s="12"/>
      <c r="D191" s="59"/>
      <c r="E191" s="59"/>
      <c r="F191" s="59"/>
      <c r="G191" s="59"/>
      <c r="H191" s="59"/>
      <c r="I191" s="59"/>
      <c r="J191" s="59"/>
      <c r="K191" s="59"/>
      <c r="L191" s="59"/>
      <c r="M191" s="59"/>
      <c r="N191" s="3">
        <f t="shared" si="69"/>
        <v>0</v>
      </c>
      <c r="O191" s="9">
        <f t="shared" si="70"/>
        <v>0</v>
      </c>
      <c r="P191" s="4">
        <f t="shared" si="74"/>
        <v>0</v>
      </c>
      <c r="Q191" s="11">
        <f t="shared" si="75"/>
        <v>0</v>
      </c>
      <c r="R191" s="10">
        <f t="shared" si="73"/>
        <v>0</v>
      </c>
      <c r="S191" s="8"/>
    </row>
    <row r="192" spans="1:19">
      <c r="A192" s="59">
        <v>5</v>
      </c>
      <c r="B192" s="59"/>
      <c r="C192" s="12"/>
      <c r="D192" s="59"/>
      <c r="E192" s="59"/>
      <c r="F192" s="59"/>
      <c r="G192" s="59"/>
      <c r="H192" s="59"/>
      <c r="I192" s="59"/>
      <c r="J192" s="59"/>
      <c r="K192" s="59"/>
      <c r="L192" s="59"/>
      <c r="M192" s="59"/>
      <c r="N192" s="3">
        <f t="shared" si="69"/>
        <v>0</v>
      </c>
      <c r="O192" s="9">
        <f t="shared" si="70"/>
        <v>0</v>
      </c>
      <c r="P192" s="4">
        <f t="shared" si="74"/>
        <v>0</v>
      </c>
      <c r="Q192" s="11">
        <f t="shared" si="75"/>
        <v>0</v>
      </c>
      <c r="R192" s="10">
        <f t="shared" si="73"/>
        <v>0</v>
      </c>
      <c r="S192" s="8"/>
    </row>
    <row r="193" spans="1:19">
      <c r="A193" s="59">
        <v>6</v>
      </c>
      <c r="B193" s="59"/>
      <c r="C193" s="12"/>
      <c r="D193" s="59"/>
      <c r="E193" s="59"/>
      <c r="F193" s="59"/>
      <c r="G193" s="59"/>
      <c r="H193" s="59"/>
      <c r="I193" s="59"/>
      <c r="J193" s="59"/>
      <c r="K193" s="59"/>
      <c r="L193" s="59"/>
      <c r="M193" s="59"/>
      <c r="N193" s="3">
        <f t="shared" si="69"/>
        <v>0</v>
      </c>
      <c r="O193" s="9">
        <f t="shared" si="70"/>
        <v>0</v>
      </c>
      <c r="P193" s="4">
        <f t="shared" si="74"/>
        <v>0</v>
      </c>
      <c r="Q193" s="11">
        <f t="shared" si="75"/>
        <v>0</v>
      </c>
      <c r="R193" s="10">
        <f t="shared" si="73"/>
        <v>0</v>
      </c>
      <c r="S193" s="8"/>
    </row>
    <row r="194" spans="1:19">
      <c r="A194" s="59">
        <v>7</v>
      </c>
      <c r="B194" s="59"/>
      <c r="C194" s="12"/>
      <c r="D194" s="59"/>
      <c r="E194" s="59"/>
      <c r="F194" s="59"/>
      <c r="G194" s="59"/>
      <c r="H194" s="59"/>
      <c r="I194" s="59"/>
      <c r="J194" s="59"/>
      <c r="K194" s="59"/>
      <c r="L194" s="59"/>
      <c r="M194" s="59"/>
      <c r="N194" s="3">
        <f t="shared" si="69"/>
        <v>0</v>
      </c>
      <c r="O194" s="9">
        <f t="shared" si="70"/>
        <v>0</v>
      </c>
      <c r="P194" s="4">
        <f t="shared" si="74"/>
        <v>0</v>
      </c>
      <c r="Q194" s="11">
        <f t="shared" si="75"/>
        <v>0</v>
      </c>
      <c r="R194" s="10">
        <f t="shared" si="73"/>
        <v>0</v>
      </c>
      <c r="S194" s="8"/>
    </row>
    <row r="195" spans="1:19">
      <c r="A195" s="59">
        <v>8</v>
      </c>
      <c r="B195" s="59"/>
      <c r="C195" s="12"/>
      <c r="D195" s="59"/>
      <c r="E195" s="59"/>
      <c r="F195" s="59"/>
      <c r="G195" s="59"/>
      <c r="H195" s="59"/>
      <c r="I195" s="59"/>
      <c r="J195" s="59"/>
      <c r="K195" s="59"/>
      <c r="L195" s="59"/>
      <c r="M195" s="59"/>
      <c r="N195" s="3">
        <f t="shared" si="69"/>
        <v>0</v>
      </c>
      <c r="O195" s="9">
        <f t="shared" si="70"/>
        <v>0</v>
      </c>
      <c r="P195" s="4">
        <f t="shared" si="74"/>
        <v>0</v>
      </c>
      <c r="Q195" s="11">
        <f t="shared" si="75"/>
        <v>0</v>
      </c>
      <c r="R195" s="10">
        <f t="shared" si="73"/>
        <v>0</v>
      </c>
      <c r="S195" s="8"/>
    </row>
    <row r="196" spans="1:19">
      <c r="A196" s="59">
        <v>9</v>
      </c>
      <c r="B196" s="59"/>
      <c r="C196" s="12"/>
      <c r="D196" s="59"/>
      <c r="E196" s="59"/>
      <c r="F196" s="59"/>
      <c r="G196" s="59"/>
      <c r="H196" s="59"/>
      <c r="I196" s="59"/>
      <c r="J196" s="59"/>
      <c r="K196" s="59"/>
      <c r="L196" s="59"/>
      <c r="M196" s="59"/>
      <c r="N196" s="3">
        <f t="shared" si="69"/>
        <v>0</v>
      </c>
      <c r="O196" s="9">
        <f t="shared" si="70"/>
        <v>0</v>
      </c>
      <c r="P196" s="4">
        <f t="shared" si="74"/>
        <v>0</v>
      </c>
      <c r="Q196" s="11">
        <f t="shared" si="75"/>
        <v>0</v>
      </c>
      <c r="R196" s="10">
        <f t="shared" si="73"/>
        <v>0</v>
      </c>
      <c r="S196" s="8"/>
    </row>
    <row r="197" spans="1:19">
      <c r="A197" s="59">
        <v>10</v>
      </c>
      <c r="B197" s="59"/>
      <c r="C197" s="12"/>
      <c r="D197" s="59"/>
      <c r="E197" s="59"/>
      <c r="F197" s="59"/>
      <c r="G197" s="59"/>
      <c r="H197" s="59"/>
      <c r="I197" s="59"/>
      <c r="J197" s="59"/>
      <c r="K197" s="59"/>
      <c r="L197" s="59"/>
      <c r="M197" s="59"/>
      <c r="N197" s="3">
        <f t="shared" si="69"/>
        <v>0</v>
      </c>
      <c r="O197" s="9">
        <f t="shared" si="70"/>
        <v>0</v>
      </c>
      <c r="P197" s="4">
        <f t="shared" si="74"/>
        <v>0</v>
      </c>
      <c r="Q197" s="11">
        <f t="shared" si="75"/>
        <v>0</v>
      </c>
      <c r="R197" s="10">
        <f t="shared" si="73"/>
        <v>0</v>
      </c>
      <c r="S197" s="8"/>
    </row>
    <row r="198" spans="1:19">
      <c r="A198" s="62" t="s">
        <v>35</v>
      </c>
      <c r="B198" s="63"/>
      <c r="C198" s="63"/>
      <c r="D198" s="63"/>
      <c r="E198" s="63"/>
      <c r="F198" s="63"/>
      <c r="G198" s="63"/>
      <c r="H198" s="63"/>
      <c r="I198" s="63"/>
      <c r="J198" s="63"/>
      <c r="K198" s="63"/>
      <c r="L198" s="63"/>
      <c r="M198" s="63"/>
      <c r="N198" s="63"/>
      <c r="O198" s="63"/>
      <c r="P198" s="63"/>
      <c r="Q198" s="64"/>
      <c r="R198" s="10">
        <f>SUM(R188:R197)</f>
        <v>0</v>
      </c>
      <c r="S198" s="8"/>
    </row>
    <row r="199" spans="1:19" ht="15.75">
      <c r="A199" s="23" t="s">
        <v>36</v>
      </c>
      <c r="B199" s="23"/>
      <c r="C199" s="15"/>
      <c r="D199" s="15"/>
      <c r="E199" s="15"/>
      <c r="F199" s="15"/>
      <c r="G199" s="15"/>
      <c r="H199" s="15"/>
      <c r="I199" s="15"/>
      <c r="J199" s="15"/>
      <c r="K199" s="15"/>
      <c r="L199" s="15"/>
      <c r="M199" s="15"/>
      <c r="N199" s="15"/>
      <c r="O199" s="15"/>
      <c r="P199" s="15"/>
      <c r="Q199" s="15"/>
      <c r="R199" s="16"/>
      <c r="S199" s="8"/>
    </row>
    <row r="200" spans="1:19">
      <c r="A200" s="48" t="s">
        <v>37</v>
      </c>
      <c r="B200" s="48"/>
      <c r="C200" s="48"/>
      <c r="D200" s="48"/>
      <c r="E200" s="48"/>
      <c r="F200" s="48"/>
      <c r="G200" s="48"/>
      <c r="H200" s="48"/>
      <c r="I200" s="48"/>
      <c r="J200" s="15"/>
      <c r="K200" s="15"/>
      <c r="L200" s="15"/>
      <c r="M200" s="15"/>
      <c r="N200" s="15"/>
      <c r="O200" s="15"/>
      <c r="P200" s="15"/>
      <c r="Q200" s="15"/>
      <c r="R200" s="16"/>
      <c r="S200" s="8"/>
    </row>
    <row r="201" spans="1:19" s="8" customFormat="1">
      <c r="A201" s="48"/>
      <c r="B201" s="48"/>
      <c r="C201" s="48"/>
      <c r="D201" s="48"/>
      <c r="E201" s="48"/>
      <c r="F201" s="48"/>
      <c r="G201" s="48"/>
      <c r="H201" s="48"/>
      <c r="I201" s="48"/>
      <c r="J201" s="15"/>
      <c r="K201" s="15"/>
      <c r="L201" s="15"/>
      <c r="M201" s="15"/>
      <c r="N201" s="15"/>
      <c r="O201" s="15"/>
      <c r="P201" s="15"/>
      <c r="Q201" s="15"/>
      <c r="R201" s="16"/>
    </row>
    <row r="202" spans="1:19" ht="13.9" customHeight="1">
      <c r="A202" s="65" t="s">
        <v>129</v>
      </c>
      <c r="B202" s="66"/>
      <c r="C202" s="66"/>
      <c r="D202" s="66"/>
      <c r="E202" s="66"/>
      <c r="F202" s="66"/>
      <c r="G202" s="66"/>
      <c r="H202" s="66"/>
      <c r="I202" s="66"/>
      <c r="J202" s="66"/>
      <c r="K202" s="66"/>
      <c r="L202" s="66"/>
      <c r="M202" s="66"/>
      <c r="N202" s="66"/>
      <c r="O202" s="66"/>
      <c r="P202" s="66"/>
      <c r="Q202" s="55"/>
      <c r="R202" s="8"/>
      <c r="S202" s="8"/>
    </row>
    <row r="203" spans="1:19" ht="15.6" customHeight="1">
      <c r="A203" s="67" t="s">
        <v>26</v>
      </c>
      <c r="B203" s="68"/>
      <c r="C203" s="68"/>
      <c r="D203" s="49"/>
      <c r="E203" s="49"/>
      <c r="F203" s="49"/>
      <c r="G203" s="49"/>
      <c r="H203" s="49"/>
      <c r="I203" s="49"/>
      <c r="J203" s="49"/>
      <c r="K203" s="49"/>
      <c r="L203" s="49"/>
      <c r="M203" s="49"/>
      <c r="N203" s="49"/>
      <c r="O203" s="49"/>
      <c r="P203" s="49"/>
      <c r="Q203" s="55"/>
      <c r="R203" s="8"/>
      <c r="S203" s="8"/>
    </row>
    <row r="204" spans="1:19" ht="13.9" customHeight="1">
      <c r="A204" s="65" t="s">
        <v>130</v>
      </c>
      <c r="B204" s="66"/>
      <c r="C204" s="66"/>
      <c r="D204" s="66"/>
      <c r="E204" s="66"/>
      <c r="F204" s="66"/>
      <c r="G204" s="66"/>
      <c r="H204" s="66"/>
      <c r="I204" s="66"/>
      <c r="J204" s="66"/>
      <c r="K204" s="66"/>
      <c r="L204" s="66"/>
      <c r="M204" s="66"/>
      <c r="N204" s="66"/>
      <c r="O204" s="66"/>
      <c r="P204" s="66"/>
      <c r="Q204" s="55"/>
      <c r="R204" s="8"/>
      <c r="S204" s="8"/>
    </row>
    <row r="205" spans="1:19">
      <c r="A205" s="59">
        <v>1</v>
      </c>
      <c r="B205" s="59"/>
      <c r="C205" s="12"/>
      <c r="D205" s="59"/>
      <c r="E205" s="59"/>
      <c r="F205" s="59"/>
      <c r="G205" s="59"/>
      <c r="H205" s="59"/>
      <c r="I205" s="59"/>
      <c r="J205" s="59"/>
      <c r="K205" s="59"/>
      <c r="L205" s="59"/>
      <c r="M205" s="59"/>
      <c r="N205" s="3">
        <f t="shared" ref="N205:N213" si="76">(IF(F205="OŽ",IF(L205=1,550.8,IF(L205=2,426.38,IF(L205=3,342.14,IF(L205=4,181.44,IF(L205=5,168.48,IF(L205=6,155.52,IF(L205=7,148.5,IF(L205=8,144,0))))))))+IF(L205&lt;=8,0,IF(L205&lt;=16,137.7,IF(L205&lt;=24,108,IF(L205&lt;=32,80.1,IF(L205&lt;=36,52.2,0)))))-IF(L205&lt;=8,0,IF(L205&lt;=16,(L205-9)*2.754,IF(L205&lt;=24,(L205-17)* 2.754,IF(L205&lt;=32,(L205-25)* 2.754,IF(L205&lt;=36,(L205-33)*2.754,0))))),0)+IF(F205="PČ",IF(L205=1,449,IF(L205=2,314.6,IF(L205=3,238,IF(L205=4,172,IF(L205=5,159,IF(L205=6,145,IF(L205=7,132,IF(L205=8,119,0))))))))+IF(L205&lt;=8,0,IF(L205&lt;=16,88,IF(L205&lt;=24,55,IF(L205&lt;=32,22,0))))-IF(L205&lt;=8,0,IF(L205&lt;=16,(L205-9)*2.245,IF(L205&lt;=24,(L205-17)*2.245,IF(L205&lt;=32,(L205-25)*2.245,0)))),0)+IF(F205="PČneol",IF(L205=1,85,IF(L205=2,64.61,IF(L205=3,50.76,IF(L205=4,16.25,IF(L205=5,15,IF(L205=6,13.75,IF(L205=7,12.5,IF(L205=8,11.25,0))))))))+IF(L205&lt;=8,0,IF(L205&lt;=16,9,0))-IF(L205&lt;=8,0,IF(L205&lt;=16,(L205-9)*0.425,0)),0)+IF(F205="PŽ",IF(L205=1,85,IF(L205=2,59.5,IF(L205=3,45,IF(L205=4,32.5,IF(L205=5,30,IF(L205=6,27.5,IF(L205=7,25,IF(L205=8,22.5,0))))))))+IF(L205&lt;=8,0,IF(L205&lt;=16,19,IF(L205&lt;=24,13,IF(L205&lt;=32,8,0))))-IF(L205&lt;=8,0,IF(L205&lt;=16,(L205-9)*0.425,IF(L205&lt;=24,(L205-17)*0.425,IF(L205&lt;=32,(L205-25)*0.425,0)))),0)+IF(F205="EČ",IF(L205=1,204,IF(L205=2,156.24,IF(L205=3,123.84,IF(L205=4,72,IF(L205=5,66,IF(L205=6,60,IF(L205=7,54,IF(L205=8,48,0))))))))+IF(L205&lt;=8,0,IF(L205&lt;=16,40,IF(L205&lt;=24,25,0)))-IF(L205&lt;=8,0,IF(L205&lt;=16,(L205-9)*1.02,IF(L205&lt;=24,(L205-17)*1.02,0))),0)+IF(F205="EČneol",IF(L205=1,68,IF(L205=2,51.69,IF(L205=3,40.61,IF(L205=4,13,IF(L205=5,12,IF(L205=6,11,IF(L205=7,10,IF(L205=8,9,0)))))))))+IF(F205="EŽ",IF(L205=1,68,IF(L205=2,47.6,IF(L205=3,36,IF(L205=4,18,IF(L205=5,16.5,IF(L205=6,15,IF(L205=7,13.5,IF(L205=8,12,0))))))))+IF(L205&lt;=8,0,IF(L205&lt;=16,10,IF(L205&lt;=24,6,0)))-IF(L205&lt;=8,0,IF(L205&lt;=16,(L205-9)*0.34,IF(L205&lt;=24,(L205-17)*0.34,0))),0)+IF(F205="PT",IF(L205=1,68,IF(L205=2,52.08,IF(L205=3,41.28,IF(L205=4,24,IF(L205=5,22,IF(L205=6,20,IF(L205=7,18,IF(L205=8,16,0))))))))+IF(L205&lt;=8,0,IF(L205&lt;=16,13,IF(L205&lt;=24,9,IF(L205&lt;=32,4,0))))-IF(L205&lt;=8,0,IF(L205&lt;=16,(L205-9)*0.34,IF(L205&lt;=24,(L205-17)*0.34,IF(L205&lt;=32,(L205-25)*0.34,0)))),0)+IF(F205="JOŽ",IF(L205=1,85,IF(L205=2,59.5,IF(L205=3,45,IF(L205=4,32.5,IF(L205=5,30,IF(L205=6,27.5,IF(L205=7,25,IF(L205=8,22.5,0))))))))+IF(L205&lt;=8,0,IF(L205&lt;=16,19,IF(L205&lt;=24,13,0)))-IF(L205&lt;=8,0,IF(L205&lt;=16,(L205-9)*0.425,IF(L205&lt;=24,(L205-17)*0.425,0))),0)+IF(F205="JPČ",IF(L205=1,68,IF(L205=2,47.6,IF(L205=3,36,IF(L205=4,26,IF(L205=5,24,IF(L205=6,22,IF(L205=7,20,IF(L205=8,18,0))))))))+IF(L205&lt;=8,0,IF(L205&lt;=16,13,IF(L205&lt;=24,9,0)))-IF(L205&lt;=8,0,IF(L205&lt;=16,(L205-9)*0.34,IF(L205&lt;=24,(L205-17)*0.34,0))),0)+IF(F205="JEČ",IF(L205=1,34,IF(L205=2,26.04,IF(L205=3,20.6,IF(L205=4,12,IF(L205=5,11,IF(L205=6,10,IF(L205=7,9,IF(L205=8,8,0))))))))+IF(L205&lt;=8,0,IF(L205&lt;=16,6,0))-IF(L205&lt;=8,0,IF(L205&lt;=16,(L205-9)*0.17,0)),0)+IF(F205="JEOF",IF(L205=1,34,IF(L205=2,26.04,IF(L205=3,20.6,IF(L205=4,12,IF(L205=5,11,IF(L205=6,10,IF(L205=7,9,IF(L205=8,8,0))))))))+IF(L205&lt;=8,0,IF(L205&lt;=16,6,0))-IF(L205&lt;=8,0,IF(L205&lt;=16,(L205-9)*0.17,0)),0)+IF(F205="JnPČ",IF(L205=1,51,IF(L205=2,35.7,IF(L205=3,27,IF(L205=4,19.5,IF(L205=5,18,IF(L205=6,16.5,IF(L205=7,15,IF(L205=8,13.5,0))))))))+IF(L205&lt;=8,0,IF(L205&lt;=16,10,0))-IF(L205&lt;=8,0,IF(L205&lt;=16,(L205-9)*0.255,0)),0)+IF(F205="JnEČ",IF(L205=1,25.5,IF(L205=2,19.53,IF(L205=3,15.48,IF(L205=4,9,IF(L205=5,8.25,IF(L205=6,7.5,IF(L205=7,6.75,IF(L205=8,6,0))))))))+IF(L205&lt;=8,0,IF(L205&lt;=16,5,0))-IF(L205&lt;=8,0,IF(L205&lt;=16,(L205-9)*0.1275,0)),0)+IF(F205="JčPČ",IF(L205=1,21.25,IF(L205=2,14.5,IF(L205=3,11.5,IF(L205=4,7,IF(L205=5,6.5,IF(L205=6,6,IF(L205=7,5.5,IF(L205=8,5,0))))))))+IF(L205&lt;=8,0,IF(L205&lt;=16,4,0))-IF(L205&lt;=8,0,IF(L205&lt;=16,(L205-9)*0.10625,0)),0)+IF(F205="JčEČ",IF(L205=1,17,IF(L205=2,13.02,IF(L205=3,10.32,IF(L205=4,6,IF(L205=5,5.5,IF(L205=6,5,IF(L205=7,4.5,IF(L205=8,4,0))))))))+IF(L205&lt;=8,0,IF(L205&lt;=16,3,0))-IF(L205&lt;=8,0,IF(L205&lt;=16,(L205-9)*0.085,0)),0)+IF(F205="NEAK",IF(L205=1,11.48,IF(L205=2,8.79,IF(L205=3,6.97,IF(L205=4,4.05,IF(L205=5,3.71,IF(L205=6,3.38,IF(L205=7,3.04,IF(L205=8,2.7,0))))))))+IF(L205&lt;=8,0,IF(L205&lt;=16,2,IF(L205&lt;=24,1.3,0)))-IF(L205&lt;=8,0,IF(L205&lt;=16,(L205-9)*0.0574,IF(L205&lt;=24,(L205-17)*0.0574,0))),0))*IF(L205&lt;0,1,IF(OR(F205="PČ",F205="PŽ",F205="PT"),IF(J205&lt;32,J205/32,1),1))* IF(L205&lt;0,1,IF(OR(F205="EČ",F205="EŽ",F205="JOŽ",F205="JPČ",F205="NEAK"),IF(J205&lt;24,J205/24,1),1))*IF(L205&lt;0,1,IF(OR(F205="PČneol",F205="JEČ",F205="JEOF",F205="JnPČ",F205="JnEČ",F205="JčPČ",F205="JčEČ"),IF(J205&lt;16,J205/16,1),1))*IF(L205&lt;0,1,IF(F205="EČneol",IF(J205&lt;8,J205/8,1),1))</f>
        <v>0</v>
      </c>
      <c r="O205" s="9">
        <f t="shared" ref="O205:O214" si="77">IF(F205="OŽ",N205,IF(H205="Ne",IF(J205*0.3&lt;J205-L205,N205,0),IF(J205*0.1&lt;J205-L205,N205,0)))</f>
        <v>0</v>
      </c>
      <c r="P205" s="4">
        <f t="shared" ref="P205" si="78">IF(O205=0,0,IF(F205="OŽ",IF(L205&gt;35,0,IF(J205&gt;35,(36-L205)*1.836,((36-L205)-(36-J205))*1.836)),0)+IF(F205="PČ",IF(L205&gt;31,0,IF(J205&gt;31,(32-L205)*1.347,((32-L205)-(32-J205))*1.347)),0)+ IF(F205="PČneol",IF(L205&gt;15,0,IF(J205&gt;15,(16-L205)*0.255,((16-L205)-(16-J205))*0.255)),0)+IF(F205="PŽ",IF(L205&gt;31,0,IF(J205&gt;31,(32-L205)*0.255,((32-L205)-(32-J205))*0.255)),0)+IF(F205="EČ",IF(L205&gt;23,0,IF(J205&gt;23,(24-L205)*0.612,((24-L205)-(24-J205))*0.612)),0)+IF(F205="EČneol",IF(L205&gt;7,0,IF(J205&gt;7,(8-L205)*0.204,((8-L205)-(8-J205))*0.204)),0)+IF(F205="EŽ",IF(L205&gt;23,0,IF(J205&gt;23,(24-L205)*0.204,((24-L205)-(24-J205))*0.204)),0)+IF(F205="PT",IF(L205&gt;31,0,IF(J205&gt;31,(32-L205)*0.204,((32-L205)-(32-J205))*0.204)),0)+IF(F205="JOŽ",IF(L205&gt;23,0,IF(J205&gt;23,(24-L205)*0.255,((24-L205)-(24-J205))*0.255)),0)+IF(F205="JPČ",IF(L205&gt;23,0,IF(J205&gt;23,(24-L205)*0.204,((24-L205)-(24-J205))*0.204)),0)+IF(F205="JEČ",IF(L205&gt;15,0,IF(J205&gt;15,(16-L205)*0.102,((16-L205)-(16-J205))*0.102)),0)+IF(F205="JEOF",IF(L205&gt;15,0,IF(J205&gt;15,(16-L205)*0.102,((16-L205)-(16-J205))*0.102)),0)+IF(F205="JnPČ",IF(L205&gt;15,0,IF(J205&gt;15,(16-L205)*0.153,((16-L205)-(16-J205))*0.153)),0)+IF(F205="JnEČ",IF(L205&gt;15,0,IF(J205&gt;15,(16-L205)*0.0765,((16-L205)-(16-J205))*0.0765)),0)+IF(F205="JčPČ",IF(L205&gt;15,0,IF(J205&gt;15,(16-L205)*0.06375,((16-L205)-(16-J205))*0.06375)),0)+IF(F205="JčEČ",IF(L205&gt;15,0,IF(J205&gt;15,(16-L205)*0.051,((16-L205)-(16-J205))*0.051)),0)+IF(F205="NEAK",IF(L205&gt;23,0,IF(J205&gt;23,(24-L205)*0.03444,((24-L205)-(24-J205))*0.03444)),0))</f>
        <v>0</v>
      </c>
      <c r="Q205" s="11">
        <f t="shared" ref="Q205" si="79">IF(ISERROR(P205*100/N205),0,(P205*100/N205))</f>
        <v>0</v>
      </c>
      <c r="R205" s="10">
        <f t="shared" ref="R205:R214" si="80">IF(Q205&lt;=30,O205+P205,O205+O205*0.3)*IF(G205=1,0.4,IF(G205=2,0.75,IF(G205="1 (kas 4 m. 1 k. nerengiamos)",0.52,1)))*IF(D205="olimpinė",1,IF(M205="Ne",0.5,1))*IF(OR(A$5="Lietuvos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federacija"),IF(OR(J205&lt;8,K205&lt;16),0,1),1)*E205*IF(I205&lt;=1,1,1/I205)*IF(OR(A$5="Lietuvos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5" s="8"/>
    </row>
    <row r="206" spans="1:19">
      <c r="A206" s="59">
        <v>2</v>
      </c>
      <c r="B206" s="59"/>
      <c r="C206" s="12"/>
      <c r="D206" s="59"/>
      <c r="E206" s="59"/>
      <c r="F206" s="59"/>
      <c r="G206" s="59"/>
      <c r="H206" s="59"/>
      <c r="I206" s="59"/>
      <c r="J206" s="59"/>
      <c r="K206" s="59"/>
      <c r="L206" s="59"/>
      <c r="M206" s="59"/>
      <c r="N206" s="3">
        <f t="shared" si="76"/>
        <v>0</v>
      </c>
      <c r="O206" s="9">
        <f t="shared" si="77"/>
        <v>0</v>
      </c>
      <c r="P206" s="4">
        <f t="shared" ref="P206:P214" si="81">IF(O206=0,0,IF(F206="OŽ",IF(L206&gt;35,0,IF(J206&gt;35,(36-L206)*1.836,((36-L206)-(36-J206))*1.836)),0)+IF(F206="PČ",IF(L206&gt;31,0,IF(J206&gt;31,(32-L206)*1.347,((32-L206)-(32-J206))*1.347)),0)+ IF(F206="PČneol",IF(L206&gt;15,0,IF(J206&gt;15,(16-L206)*0.255,((16-L206)-(16-J206))*0.255)),0)+IF(F206="PŽ",IF(L206&gt;31,0,IF(J206&gt;31,(32-L206)*0.255,((32-L206)-(32-J206))*0.255)),0)+IF(F206="EČ",IF(L206&gt;23,0,IF(J206&gt;23,(24-L206)*0.612,((24-L206)-(24-J206))*0.612)),0)+IF(F206="EČneol",IF(L206&gt;7,0,IF(J206&gt;7,(8-L206)*0.204,((8-L206)-(8-J206))*0.204)),0)+IF(F206="EŽ",IF(L206&gt;23,0,IF(J206&gt;23,(24-L206)*0.204,((24-L206)-(24-J206))*0.204)),0)+IF(F206="PT",IF(L206&gt;31,0,IF(J206&gt;31,(32-L206)*0.204,((32-L206)-(32-J206))*0.204)),0)+IF(F206="JOŽ",IF(L206&gt;23,0,IF(J206&gt;23,(24-L206)*0.255,((24-L206)-(24-J206))*0.255)),0)+IF(F206="JPČ",IF(L206&gt;23,0,IF(J206&gt;23,(24-L206)*0.204,((24-L206)-(24-J206))*0.204)),0)+IF(F206="JEČ",IF(L206&gt;15,0,IF(J206&gt;15,(16-L206)*0.102,((16-L206)-(16-J206))*0.102)),0)+IF(F206="JEOF",IF(L206&gt;15,0,IF(J206&gt;15,(16-L206)*0.102,((16-L206)-(16-J206))*0.102)),0)+IF(F206="JnPČ",IF(L206&gt;15,0,IF(J206&gt;15,(16-L206)*0.153,((16-L206)-(16-J206))*0.153)),0)+IF(F206="JnEČ",IF(L206&gt;15,0,IF(J206&gt;15,(16-L206)*0.0765,((16-L206)-(16-J206))*0.0765)),0)+IF(F206="JčPČ",IF(L206&gt;15,0,IF(J206&gt;15,(16-L206)*0.06375,((16-L206)-(16-J206))*0.06375)),0)+IF(F206="JčEČ",IF(L206&gt;15,0,IF(J206&gt;15,(16-L206)*0.051,((16-L206)-(16-J206))*0.051)),0)+IF(F206="NEAK",IF(L206&gt;23,0,IF(J206&gt;23,(24-L206)*0.03444,((24-L206)-(24-J206))*0.03444)),0))</f>
        <v>0</v>
      </c>
      <c r="Q206" s="11">
        <f t="shared" ref="Q206:Q214" si="82">IF(ISERROR(P206*100/N206),0,(P206*100/N206))</f>
        <v>0</v>
      </c>
      <c r="R206" s="10">
        <f t="shared" si="80"/>
        <v>0</v>
      </c>
      <c r="S206" s="8"/>
    </row>
    <row r="207" spans="1:19">
      <c r="A207" s="59">
        <v>3</v>
      </c>
      <c r="B207" s="59"/>
      <c r="C207" s="12"/>
      <c r="D207" s="59"/>
      <c r="E207" s="59"/>
      <c r="F207" s="59"/>
      <c r="G207" s="59"/>
      <c r="H207" s="59"/>
      <c r="I207" s="59"/>
      <c r="J207" s="59"/>
      <c r="K207" s="59"/>
      <c r="L207" s="59"/>
      <c r="M207" s="59"/>
      <c r="N207" s="3">
        <f t="shared" si="76"/>
        <v>0</v>
      </c>
      <c r="O207" s="9">
        <f t="shared" si="77"/>
        <v>0</v>
      </c>
      <c r="P207" s="4">
        <f t="shared" si="81"/>
        <v>0</v>
      </c>
      <c r="Q207" s="11">
        <f t="shared" si="82"/>
        <v>0</v>
      </c>
      <c r="R207" s="10">
        <f t="shared" si="80"/>
        <v>0</v>
      </c>
      <c r="S207" s="8"/>
    </row>
    <row r="208" spans="1:19">
      <c r="A208" s="59">
        <v>4</v>
      </c>
      <c r="B208" s="59"/>
      <c r="C208" s="12"/>
      <c r="D208" s="59"/>
      <c r="E208" s="59"/>
      <c r="F208" s="59"/>
      <c r="G208" s="59"/>
      <c r="H208" s="59"/>
      <c r="I208" s="59"/>
      <c r="J208" s="59"/>
      <c r="K208" s="59"/>
      <c r="L208" s="59"/>
      <c r="M208" s="59"/>
      <c r="N208" s="3">
        <f t="shared" si="76"/>
        <v>0</v>
      </c>
      <c r="O208" s="9">
        <f t="shared" si="77"/>
        <v>0</v>
      </c>
      <c r="P208" s="4">
        <f t="shared" si="81"/>
        <v>0</v>
      </c>
      <c r="Q208" s="11">
        <f t="shared" si="82"/>
        <v>0</v>
      </c>
      <c r="R208" s="10">
        <f t="shared" si="80"/>
        <v>0</v>
      </c>
      <c r="S208" s="8"/>
    </row>
    <row r="209" spans="1:19">
      <c r="A209" s="59">
        <v>5</v>
      </c>
      <c r="B209" s="59"/>
      <c r="C209" s="12"/>
      <c r="D209" s="59"/>
      <c r="E209" s="59"/>
      <c r="F209" s="59"/>
      <c r="G209" s="59"/>
      <c r="H209" s="59"/>
      <c r="I209" s="59"/>
      <c r="J209" s="59"/>
      <c r="K209" s="59"/>
      <c r="L209" s="59"/>
      <c r="M209" s="59"/>
      <c r="N209" s="3">
        <f t="shared" si="76"/>
        <v>0</v>
      </c>
      <c r="O209" s="9">
        <f t="shared" si="77"/>
        <v>0</v>
      </c>
      <c r="P209" s="4">
        <f t="shared" si="81"/>
        <v>0</v>
      </c>
      <c r="Q209" s="11">
        <f t="shared" si="82"/>
        <v>0</v>
      </c>
      <c r="R209" s="10">
        <f t="shared" si="80"/>
        <v>0</v>
      </c>
      <c r="S209" s="8"/>
    </row>
    <row r="210" spans="1:19">
      <c r="A210" s="59">
        <v>6</v>
      </c>
      <c r="B210" s="59"/>
      <c r="C210" s="12"/>
      <c r="D210" s="59"/>
      <c r="E210" s="59"/>
      <c r="F210" s="59"/>
      <c r="G210" s="59"/>
      <c r="H210" s="59"/>
      <c r="I210" s="59"/>
      <c r="J210" s="59"/>
      <c r="K210" s="59"/>
      <c r="L210" s="59"/>
      <c r="M210" s="59"/>
      <c r="N210" s="3">
        <f t="shared" si="76"/>
        <v>0</v>
      </c>
      <c r="O210" s="9">
        <f t="shared" si="77"/>
        <v>0</v>
      </c>
      <c r="P210" s="4">
        <f t="shared" si="81"/>
        <v>0</v>
      </c>
      <c r="Q210" s="11">
        <f t="shared" si="82"/>
        <v>0</v>
      </c>
      <c r="R210" s="10">
        <f t="shared" si="80"/>
        <v>0</v>
      </c>
      <c r="S210" s="8"/>
    </row>
    <row r="211" spans="1:19">
      <c r="A211" s="59">
        <v>7</v>
      </c>
      <c r="B211" s="59"/>
      <c r="C211" s="12"/>
      <c r="D211" s="59"/>
      <c r="E211" s="59"/>
      <c r="F211" s="59"/>
      <c r="G211" s="59"/>
      <c r="H211" s="59"/>
      <c r="I211" s="59"/>
      <c r="J211" s="59"/>
      <c r="K211" s="59"/>
      <c r="L211" s="59"/>
      <c r="M211" s="59"/>
      <c r="N211" s="3">
        <f t="shared" si="76"/>
        <v>0</v>
      </c>
      <c r="O211" s="9">
        <f t="shared" si="77"/>
        <v>0</v>
      </c>
      <c r="P211" s="4">
        <f t="shared" si="81"/>
        <v>0</v>
      </c>
      <c r="Q211" s="11">
        <f t="shared" si="82"/>
        <v>0</v>
      </c>
      <c r="R211" s="10">
        <f t="shared" si="80"/>
        <v>0</v>
      </c>
      <c r="S211" s="8"/>
    </row>
    <row r="212" spans="1:19">
      <c r="A212" s="59">
        <v>8</v>
      </c>
      <c r="B212" s="59"/>
      <c r="C212" s="12"/>
      <c r="D212" s="59"/>
      <c r="E212" s="59"/>
      <c r="F212" s="59"/>
      <c r="G212" s="59"/>
      <c r="H212" s="59"/>
      <c r="I212" s="59"/>
      <c r="J212" s="59"/>
      <c r="K212" s="59"/>
      <c r="L212" s="59"/>
      <c r="M212" s="59"/>
      <c r="N212" s="3">
        <f t="shared" si="76"/>
        <v>0</v>
      </c>
      <c r="O212" s="9">
        <f t="shared" si="77"/>
        <v>0</v>
      </c>
      <c r="P212" s="4">
        <f t="shared" si="81"/>
        <v>0</v>
      </c>
      <c r="Q212" s="11">
        <f t="shared" si="82"/>
        <v>0</v>
      </c>
      <c r="R212" s="10">
        <f t="shared" si="80"/>
        <v>0</v>
      </c>
      <c r="S212" s="8"/>
    </row>
    <row r="213" spans="1:19">
      <c r="A213" s="59">
        <v>9</v>
      </c>
      <c r="B213" s="59"/>
      <c r="C213" s="12"/>
      <c r="D213" s="59"/>
      <c r="E213" s="59"/>
      <c r="F213" s="59"/>
      <c r="G213" s="59"/>
      <c r="H213" s="59"/>
      <c r="I213" s="59"/>
      <c r="J213" s="59"/>
      <c r="K213" s="59"/>
      <c r="L213" s="59"/>
      <c r="M213" s="59"/>
      <c r="N213" s="3">
        <f t="shared" si="76"/>
        <v>0</v>
      </c>
      <c r="O213" s="9">
        <f t="shared" si="77"/>
        <v>0</v>
      </c>
      <c r="P213" s="4">
        <f t="shared" si="81"/>
        <v>0</v>
      </c>
      <c r="Q213" s="11">
        <f t="shared" si="82"/>
        <v>0</v>
      </c>
      <c r="R213" s="10">
        <f t="shared" si="80"/>
        <v>0</v>
      </c>
      <c r="S213" s="8"/>
    </row>
    <row r="214" spans="1:19">
      <c r="A214" s="59">
        <v>10</v>
      </c>
      <c r="B214" s="59"/>
      <c r="C214" s="12"/>
      <c r="D214" s="59"/>
      <c r="E214" s="59"/>
      <c r="F214" s="59"/>
      <c r="G214" s="59"/>
      <c r="H214" s="59"/>
      <c r="I214" s="59"/>
      <c r="J214" s="59"/>
      <c r="K214" s="59"/>
      <c r="L214" s="59"/>
      <c r="M214" s="59"/>
      <c r="N214" s="3">
        <f>(IF(F214="OŽ",IF(L214=1,550.8,IF(L214=2,426.38,IF(L214=3,342.14,IF(L214=4,181.44,IF(L214=5,168.48,IF(L214=6,155.52,IF(L214=7,148.5,IF(L214=8,144,0))))))))+IF(L214&lt;=8,0,IF(L214&lt;=16,137.7,IF(L214&lt;=24,108,IF(L214&lt;=32,80.1,IF(L214&lt;=36,52.2,0)))))-IF(L214&lt;=8,0,IF(L214&lt;=16,(L214-9)*2.754,IF(L214&lt;=24,(L214-17)* 2.754,IF(L214&lt;=32,(L214-25)* 2.754,IF(L214&lt;=36,(L214-33)*2.754,0))))),0)+IF(F214="PČ",IF(L214=1,449,IF(L214=2,314.6,IF(L214=3,238,IF(L214=4,172,IF(L214=5,159,IF(L214=6,145,IF(L214=7,132,IF(L214=8,119,0))))))))+IF(L214&lt;=8,0,IF(L214&lt;=16,88,IF(L214&lt;=24,55,IF(L214&lt;=32,22,0))))-IF(L214&lt;=8,0,IF(L214&lt;=16,(L214-9)*2.245,IF(L214&lt;=24,(L214-17)*2.245,IF(L214&lt;=32,(L214-25)*2.245,0)))),0)+IF(F214="PČneol",IF(L214=1,85,IF(L214=2,64.61,IF(L214=3,50.76,IF(L214=4,16.25,IF(L214=5,15,IF(L214=6,13.75,IF(L214=7,12.5,IF(L214=8,11.25,0))))))))+IF(L214&lt;=8,0,IF(L214&lt;=16,9,0))-IF(L214&lt;=8,0,IF(L214&lt;=16,(L214-9)*0.425,0)),0)+IF(F214="PŽ",IF(L214=1,85,IF(L214=2,59.5,IF(L214=3,45,IF(L214=4,32.5,IF(L214=5,30,IF(L214=6,27.5,IF(L214=7,25,IF(L214=8,22.5,0))))))))+IF(L214&lt;=8,0,IF(L214&lt;=16,19,IF(L214&lt;=24,13,IF(L214&lt;=32,8,0))))-IF(L214&lt;=8,0,IF(L214&lt;=16,(L214-9)*0.425,IF(L214&lt;=24,(L214-17)*0.425,IF(L214&lt;=32,(L214-25)*0.425,0)))),0)+IF(F214="EČ",IF(L214=1,204,IF(L214=2,156.24,IF(L214=3,123.84,IF(L214=4,72,IF(L214=5,66,IF(L214=6,60,IF(L214=7,54,IF(L214=8,48,0))))))))+IF(L214&lt;=8,0,IF(L214&lt;=16,40,IF(L214&lt;=24,25,0)))-IF(L214&lt;=8,0,IF(L214&lt;=16,(L214-9)*1.02,IF(L214&lt;=24,(L214-17)*1.02,0))),0)+IF(F214="EČneol",IF(L214=1,68,IF(L214=2,51.69,IF(L214=3,40.61,IF(L214=4,13,IF(L214=5,12,IF(L214=6,11,IF(L214=7,10,IF(L214=8,9,0)))))))))+IF(F214="EŽ",IF(L214=1,68,IF(L214=2,47.6,IF(L214=3,36,IF(L214=4,18,IF(L214=5,16.5,IF(L214=6,15,IF(L214=7,13.5,IF(L214=8,12,0))))))))+IF(L214&lt;=8,0,IF(L214&lt;=16,10,IF(L214&lt;=24,6,0)))-IF(L214&lt;=8,0,IF(L214&lt;=16,(L214-9)*0.34,IF(L214&lt;=24,(L214-17)*0.34,0))),0)+IF(F214="PT",IF(L214=1,68,IF(L214=2,52.08,IF(L214=3,41.28,IF(L214=4,24,IF(L214=5,22,IF(L214=6,20,IF(L214=7,18,IF(L214=8,16,0))))))))+IF(L214&lt;=8,0,IF(L214&lt;=16,13,IF(L214&lt;=24,9,IF(L214&lt;=32,4,0))))-IF(L214&lt;=8,0,IF(L214&lt;=16,(L214-9)*0.34,IF(L214&lt;=24,(L214-17)*0.34,IF(L214&lt;=32,(L214-25)*0.34,0)))),0)+IF(F214="JOŽ",IF(L214=1,85,IF(L214=2,59.5,IF(L214=3,45,IF(L214=4,32.5,IF(L214=5,30,IF(L214=6,27.5,IF(L214=7,25,IF(L214=8,22.5,0))))))))+IF(L214&lt;=8,0,IF(L214&lt;=16,19,IF(L214&lt;=24,13,0)))-IF(L214&lt;=8,0,IF(L214&lt;=16,(L214-9)*0.425,IF(L214&lt;=24,(L214-17)*0.425,0))),0)+IF(F214="JPČ",IF(L214=1,68,IF(L214=2,47.6,IF(L214=3,36,IF(L214=4,26,IF(L214=5,24,IF(L214=6,22,IF(L214=7,20,IF(L214=8,18,0))))))))+IF(L214&lt;=8,0,IF(L214&lt;=16,13,IF(L214&lt;=24,9,0)))-IF(L214&lt;=8,0,IF(L214&lt;=16,(L214-9)*0.34,IF(L214&lt;=24,(L214-17)*0.34,0))),0)+IF(F214="JEČ",IF(L214=1,34,IF(L214=2,26.04,IF(L214=3,20.6,IF(L214=4,12,IF(L214=5,11,IF(L214=6,10,IF(L214=7,9,IF(L214=8,8,0))))))))+IF(L214&lt;=8,0,IF(L214&lt;=16,6,0))-IF(L214&lt;=8,0,IF(L214&lt;=16,(L214-9)*0.17,0)),0)+IF(F214="JEOF",IF(L214=1,34,IF(L214=2,26.04,IF(L214=3,20.6,IF(L214=4,12,IF(L214=5,11,IF(L214=6,10,IF(L214=7,9,IF(L214=8,8,0))))))))+IF(L214&lt;=8,0,IF(L214&lt;=16,6,0))-IF(L214&lt;=8,0,IF(L214&lt;=16,(L214-9)*0.17,0)),0)+IF(F214="JnPČ",IF(L214=1,51,IF(L214=2,35.7,IF(L214=3,27,IF(L214=4,19.5,IF(L214=5,18,IF(L214=6,16.5,IF(L214=7,15,IF(L214=8,13.5,0))))))))+IF(L214&lt;=8,0,IF(L214&lt;=16,10,0))-IF(L214&lt;=8,0,IF(L214&lt;=16,(L214-9)*0.255,0)),0)+IF(F214="JnEČ",IF(L214=1,25.5,IF(L214=2,19.53,IF(L214=3,15.48,IF(L214=4,9,IF(L214=5,8.25,IF(L214=6,7.5,IF(L214=7,6.75,IF(L214=8,6,0))))))))+IF(L214&lt;=8,0,IF(L214&lt;=16,5,0))-IF(L214&lt;=8,0,IF(L214&lt;=16,(L214-9)*0.1275,0)),0)+IF(F214="JčPČ",IF(L214=1,21.25,IF(L214=2,14.5,IF(L214=3,11.5,IF(L214=4,7,IF(L214=5,6.5,IF(L214=6,6,IF(L214=7,5.5,IF(L214=8,5,0))))))))+IF(L214&lt;=8,0,IF(L214&lt;=16,4,0))-IF(L214&lt;=8,0,IF(L214&lt;=16,(L214-9)*0.10625,0)),0)+IF(F214="JčEČ",IF(L214=1,17,IF(L214=2,13.02,IF(L214=3,10.32,IF(L214=4,6,IF(L214=5,5.5,IF(L214=6,5,IF(L214=7,4.5,IF(L214=8,4,0))))))))+IF(L214&lt;=8,0,IF(L214&lt;=16,3,0))-IF(L214&lt;=8,0,IF(L214&lt;=16,(L214-9)*0.085,0)),0)+IF(F214="NEAK",IF(L214=1,11.48,IF(L214=2,8.79,IF(L214=3,6.97,IF(L214=4,4.05,IF(L214=5,3.71,IF(L214=6,3.38,IF(L214=7,3.04,IF(L214=8,2.7,0))))))))+IF(L214&lt;=8,0,IF(L214&lt;=16,2,IF(L214&lt;=24,1.3,0)))-IF(L214&lt;=8,0,IF(L214&lt;=16,(L214-9)*0.0574,IF(L214&lt;=24,(L214-17)*0.0574,0))),0))*IF(L214&lt;0,1,IF(OR(F214="PČ",F214="PŽ",F214="PT"),IF(J214&lt;32,J214/32,1),1))* IF(L214&lt;0,1,IF(OR(F214="EČ",F214="EŽ",F214="JOŽ",F214="JPČ",F214="NEAK"),IF(J214&lt;24,J214/24,1),1))*IF(L214&lt;0,1,IF(OR(F214="PČneol",F214="JEČ",F214="JEOF",F214="JnPČ",F214="JnEČ",F214="JčPČ",F214="JčEČ"),IF(J214&lt;16,J214/16,1),1))*IF(L214&lt;0,1,IF(F214="EČneol",IF(J214&lt;8,J214/8,1),1))</f>
        <v>0</v>
      </c>
      <c r="O214" s="9">
        <f t="shared" si="77"/>
        <v>0</v>
      </c>
      <c r="P214" s="4">
        <f t="shared" si="81"/>
        <v>0</v>
      </c>
      <c r="Q214" s="11">
        <f t="shared" si="82"/>
        <v>0</v>
      </c>
      <c r="R214" s="10">
        <f t="shared" si="80"/>
        <v>0</v>
      </c>
      <c r="S214" s="8"/>
    </row>
    <row r="215" spans="1:19" ht="13.9" customHeight="1">
      <c r="A215" s="62" t="s">
        <v>35</v>
      </c>
      <c r="B215" s="63"/>
      <c r="C215" s="63"/>
      <c r="D215" s="63"/>
      <c r="E215" s="63"/>
      <c r="F215" s="63"/>
      <c r="G215" s="63"/>
      <c r="H215" s="63"/>
      <c r="I215" s="63"/>
      <c r="J215" s="63"/>
      <c r="K215" s="63"/>
      <c r="L215" s="63"/>
      <c r="M215" s="63"/>
      <c r="N215" s="63"/>
      <c r="O215" s="63"/>
      <c r="P215" s="63"/>
      <c r="Q215" s="64"/>
      <c r="R215" s="10">
        <f>SUM(R205:R214)</f>
        <v>0</v>
      </c>
      <c r="S215" s="8"/>
    </row>
    <row r="216" spans="1:19" ht="15.75">
      <c r="A216" s="23" t="s">
        <v>36</v>
      </c>
      <c r="B216" s="23"/>
      <c r="C216" s="15"/>
      <c r="D216" s="15"/>
      <c r="E216" s="15"/>
      <c r="F216" s="15"/>
      <c r="G216" s="15"/>
      <c r="H216" s="15"/>
      <c r="I216" s="15"/>
      <c r="J216" s="15"/>
      <c r="K216" s="15"/>
      <c r="L216" s="15"/>
      <c r="M216" s="15"/>
      <c r="N216" s="15"/>
      <c r="O216" s="15"/>
      <c r="P216" s="15"/>
      <c r="Q216" s="15"/>
      <c r="R216" s="16"/>
      <c r="S216" s="8"/>
    </row>
    <row r="217" spans="1:19">
      <c r="A217" s="48" t="s">
        <v>37</v>
      </c>
      <c r="B217" s="48"/>
      <c r="C217" s="48"/>
      <c r="D217" s="48"/>
      <c r="E217" s="48"/>
      <c r="F217" s="48"/>
      <c r="G217" s="48"/>
      <c r="H217" s="48"/>
      <c r="I217" s="48"/>
      <c r="J217" s="15"/>
      <c r="K217" s="15"/>
      <c r="L217" s="15"/>
      <c r="M217" s="15"/>
      <c r="N217" s="15"/>
      <c r="O217" s="15"/>
      <c r="P217" s="15"/>
      <c r="Q217" s="15"/>
      <c r="R217" s="16"/>
      <c r="S217" s="8"/>
    </row>
    <row r="218" spans="1:19" s="8" customFormat="1">
      <c r="A218" s="48"/>
      <c r="B218" s="48"/>
      <c r="C218" s="48"/>
      <c r="D218" s="48"/>
      <c r="E218" s="48"/>
      <c r="F218" s="48"/>
      <c r="G218" s="48"/>
      <c r="H218" s="48"/>
      <c r="I218" s="48"/>
      <c r="J218" s="15"/>
      <c r="K218" s="15"/>
      <c r="L218" s="15"/>
      <c r="M218" s="15"/>
      <c r="N218" s="15"/>
      <c r="O218" s="15"/>
      <c r="P218" s="15"/>
      <c r="Q218" s="15"/>
      <c r="R218" s="16"/>
    </row>
    <row r="219" spans="1:19">
      <c r="A219" s="65" t="s">
        <v>129</v>
      </c>
      <c r="B219" s="66"/>
      <c r="C219" s="66"/>
      <c r="D219" s="66"/>
      <c r="E219" s="66"/>
      <c r="F219" s="66"/>
      <c r="G219" s="66"/>
      <c r="H219" s="66"/>
      <c r="I219" s="66"/>
      <c r="J219" s="66"/>
      <c r="K219" s="66"/>
      <c r="L219" s="66"/>
      <c r="M219" s="66"/>
      <c r="N219" s="66"/>
      <c r="O219" s="66"/>
      <c r="P219" s="66"/>
      <c r="Q219" s="55"/>
      <c r="R219" s="8"/>
      <c r="S219" s="8"/>
    </row>
    <row r="220" spans="1:19" ht="18">
      <c r="A220" s="67" t="s">
        <v>26</v>
      </c>
      <c r="B220" s="68"/>
      <c r="C220" s="68"/>
      <c r="D220" s="49"/>
      <c r="E220" s="49"/>
      <c r="F220" s="49"/>
      <c r="G220" s="49"/>
      <c r="H220" s="49"/>
      <c r="I220" s="49"/>
      <c r="J220" s="49"/>
      <c r="K220" s="49"/>
      <c r="L220" s="49"/>
      <c r="M220" s="49"/>
      <c r="N220" s="49"/>
      <c r="O220" s="49"/>
      <c r="P220" s="49"/>
      <c r="Q220" s="55"/>
      <c r="R220" s="8"/>
      <c r="S220" s="8"/>
    </row>
    <row r="221" spans="1:19">
      <c r="A221" s="65" t="s">
        <v>130</v>
      </c>
      <c r="B221" s="66"/>
      <c r="C221" s="66"/>
      <c r="D221" s="66"/>
      <c r="E221" s="66"/>
      <c r="F221" s="66"/>
      <c r="G221" s="66"/>
      <c r="H221" s="66"/>
      <c r="I221" s="66"/>
      <c r="J221" s="66"/>
      <c r="K221" s="66"/>
      <c r="L221" s="66"/>
      <c r="M221" s="66"/>
      <c r="N221" s="66"/>
      <c r="O221" s="66"/>
      <c r="P221" s="66"/>
      <c r="Q221" s="55"/>
      <c r="R221" s="8"/>
      <c r="S221" s="8"/>
    </row>
    <row r="222" spans="1:19">
      <c r="A222" s="59">
        <v>1</v>
      </c>
      <c r="B222" s="59"/>
      <c r="C222" s="12"/>
      <c r="D222" s="59"/>
      <c r="E222" s="59"/>
      <c r="F222" s="59"/>
      <c r="G222" s="59"/>
      <c r="H222" s="59"/>
      <c r="I222" s="59"/>
      <c r="J222" s="59"/>
      <c r="K222" s="59"/>
      <c r="L222" s="59"/>
      <c r="M222" s="59"/>
      <c r="N222" s="3">
        <f>(IF(F222="OŽ",IF(L222=1,550.8,IF(L222=2,426.38,IF(L222=3,342.14,IF(L222=4,181.44,IF(L222=5,168.48,IF(L222=6,155.52,IF(L222=7,148.5,IF(L222=8,144,0))))))))+IF(L222&lt;=8,0,IF(L222&lt;=16,137.7,IF(L222&lt;=24,108,IF(L222&lt;=32,80.1,IF(L222&lt;=36,52.2,0)))))-IF(L222&lt;=8,0,IF(L222&lt;=16,(L222-9)*2.754,IF(L222&lt;=24,(L222-17)* 2.754,IF(L222&lt;=32,(L222-25)* 2.754,IF(L222&lt;=36,(L222-33)*2.754,0))))),0)+IF(F222="PČ",IF(L222=1,449,IF(L222=2,314.6,IF(L222=3,238,IF(L222=4,172,IF(L222=5,159,IF(L222=6,145,IF(L222=7,132,IF(L222=8,119,0))))))))+IF(L222&lt;=8,0,IF(L222&lt;=16,88,IF(L222&lt;=24,55,IF(L222&lt;=32,22,0))))-IF(L222&lt;=8,0,IF(L222&lt;=16,(L222-9)*2.245,IF(L222&lt;=24,(L222-17)*2.245,IF(L222&lt;=32,(L222-25)*2.245,0)))),0)+IF(F222="PČneol",IF(L222=1,85,IF(L222=2,64.61,IF(L222=3,50.76,IF(L222=4,16.25,IF(L222=5,15,IF(L222=6,13.75,IF(L222=7,12.5,IF(L222=8,11.25,0))))))))+IF(L222&lt;=8,0,IF(L222&lt;=16,9,0))-IF(L222&lt;=8,0,IF(L222&lt;=16,(L222-9)*0.425,0)),0)+IF(F222="PŽ",IF(L222=1,85,IF(L222=2,59.5,IF(L222=3,45,IF(L222=4,32.5,IF(L222=5,30,IF(L222=6,27.5,IF(L222=7,25,IF(L222=8,22.5,0))))))))+IF(L222&lt;=8,0,IF(L222&lt;=16,19,IF(L222&lt;=24,13,IF(L222&lt;=32,8,0))))-IF(L222&lt;=8,0,IF(L222&lt;=16,(L222-9)*0.425,IF(L222&lt;=24,(L222-17)*0.425,IF(L222&lt;=32,(L222-25)*0.425,0)))),0)+IF(F222="EČ",IF(L222=1,204,IF(L222=2,156.24,IF(L222=3,123.84,IF(L222=4,72,IF(L222=5,66,IF(L222=6,60,IF(L222=7,54,IF(L222=8,48,0))))))))+IF(L222&lt;=8,0,IF(L222&lt;=16,40,IF(L222&lt;=24,25,0)))-IF(L222&lt;=8,0,IF(L222&lt;=16,(L222-9)*1.02,IF(L222&lt;=24,(L222-17)*1.02,0))),0)+IF(F222="EČneol",IF(L222=1,68,IF(L222=2,51.69,IF(L222=3,40.61,IF(L222=4,13,IF(L222=5,12,IF(L222=6,11,IF(L222=7,10,IF(L222=8,9,0)))))))))+IF(F222="EŽ",IF(L222=1,68,IF(L222=2,47.6,IF(L222=3,36,IF(L222=4,18,IF(L222=5,16.5,IF(L222=6,15,IF(L222=7,13.5,IF(L222=8,12,0))))))))+IF(L222&lt;=8,0,IF(L222&lt;=16,10,IF(L222&lt;=24,6,0)))-IF(L222&lt;=8,0,IF(L222&lt;=16,(L222-9)*0.34,IF(L222&lt;=24,(L222-17)*0.34,0))),0)+IF(F222="PT",IF(L222=1,68,IF(L222=2,52.08,IF(L222=3,41.28,IF(L222=4,24,IF(L222=5,22,IF(L222=6,20,IF(L222=7,18,IF(L222=8,16,0))))))))+IF(L222&lt;=8,0,IF(L222&lt;=16,13,IF(L222&lt;=24,9,IF(L222&lt;=32,4,0))))-IF(L222&lt;=8,0,IF(L222&lt;=16,(L222-9)*0.34,IF(L222&lt;=24,(L222-17)*0.34,IF(L222&lt;=32,(L222-25)*0.34,0)))),0)+IF(F222="JOŽ",IF(L222=1,85,IF(L222=2,59.5,IF(L222=3,45,IF(L222=4,32.5,IF(L222=5,30,IF(L222=6,27.5,IF(L222=7,25,IF(L222=8,22.5,0))))))))+IF(L222&lt;=8,0,IF(L222&lt;=16,19,IF(L222&lt;=24,13,0)))-IF(L222&lt;=8,0,IF(L222&lt;=16,(L222-9)*0.425,IF(L222&lt;=24,(L222-17)*0.425,0))),0)+IF(F222="JPČ",IF(L222=1,68,IF(L222=2,47.6,IF(L222=3,36,IF(L222=4,26,IF(L222=5,24,IF(L222=6,22,IF(L222=7,20,IF(L222=8,18,0))))))))+IF(L222&lt;=8,0,IF(L222&lt;=16,13,IF(L222&lt;=24,9,0)))-IF(L222&lt;=8,0,IF(L222&lt;=16,(L222-9)*0.34,IF(L222&lt;=24,(L222-17)*0.34,0))),0)+IF(F222="JEČ",IF(L222=1,34,IF(L222=2,26.04,IF(L222=3,20.6,IF(L222=4,12,IF(L222=5,11,IF(L222=6,10,IF(L222=7,9,IF(L222=8,8,0))))))))+IF(L222&lt;=8,0,IF(L222&lt;=16,6,0))-IF(L222&lt;=8,0,IF(L222&lt;=16,(L222-9)*0.17,0)),0)+IF(F222="JEOF",IF(L222=1,34,IF(L222=2,26.04,IF(L222=3,20.6,IF(L222=4,12,IF(L222=5,11,IF(L222=6,10,IF(L222=7,9,IF(L222=8,8,0))))))))+IF(L222&lt;=8,0,IF(L222&lt;=16,6,0))-IF(L222&lt;=8,0,IF(L222&lt;=16,(L222-9)*0.17,0)),0)+IF(F222="JnPČ",IF(L222=1,51,IF(L222=2,35.7,IF(L222=3,27,IF(L222=4,19.5,IF(L222=5,18,IF(L222=6,16.5,IF(L222=7,15,IF(L222=8,13.5,0))))))))+IF(L222&lt;=8,0,IF(L222&lt;=16,10,0))-IF(L222&lt;=8,0,IF(L222&lt;=16,(L222-9)*0.255,0)),0)+IF(F222="JnEČ",IF(L222=1,25.5,IF(L222=2,19.53,IF(L222=3,15.48,IF(L222=4,9,IF(L222=5,8.25,IF(L222=6,7.5,IF(L222=7,6.75,IF(L222=8,6,0))))))))+IF(L222&lt;=8,0,IF(L222&lt;=16,5,0))-IF(L222&lt;=8,0,IF(L222&lt;=16,(L222-9)*0.1275,0)),0)+IF(F222="JčPČ",IF(L222=1,21.25,IF(L222=2,14.5,IF(L222=3,11.5,IF(L222=4,7,IF(L222=5,6.5,IF(L222=6,6,IF(L222=7,5.5,IF(L222=8,5,0))))))))+IF(L222&lt;=8,0,IF(L222&lt;=16,4,0))-IF(L222&lt;=8,0,IF(L222&lt;=16,(L222-9)*0.10625,0)),0)+IF(F222="JčEČ",IF(L222=1,17,IF(L222=2,13.02,IF(L222=3,10.32,IF(L222=4,6,IF(L222=5,5.5,IF(L222=6,5,IF(L222=7,4.5,IF(L222=8,4,0))))))))+IF(L222&lt;=8,0,IF(L222&lt;=16,3,0))-IF(L222&lt;=8,0,IF(L222&lt;=16,(L222-9)*0.085,0)),0)+IF(F222="NEAK",IF(L222=1,11.48,IF(L222=2,8.79,IF(L222=3,6.97,IF(L222=4,4.05,IF(L222=5,3.71,IF(L222=6,3.38,IF(L222=7,3.04,IF(L222=8,2.7,0))))))))+IF(L222&lt;=8,0,IF(L222&lt;=16,2,IF(L222&lt;=24,1.3,0)))-IF(L222&lt;=8,0,IF(L222&lt;=16,(L222-9)*0.0574,IF(L222&lt;=24,(L222-17)*0.0574,0))),0))*IF(L222&lt;0,1,IF(OR(F222="PČ",F222="PŽ",F222="PT"),IF(J222&lt;32,J222/32,1),1))* IF(L222&lt;0,1,IF(OR(F222="EČ",F222="EŽ",F222="JOŽ",F222="JPČ",F222="NEAK"),IF(J222&lt;24,J222/24,1),1))*IF(L222&lt;0,1,IF(OR(F222="PČneol",F222="JEČ",F222="JEOF",F222="JnPČ",F222="JnEČ",F222="JčPČ",F222="JčEČ"),IF(J222&lt;16,J222/16,1),1))*IF(L222&lt;0,1,IF(F222="EČneol",IF(J222&lt;8,J222/8,1),1))</f>
        <v>0</v>
      </c>
      <c r="O222" s="9">
        <f t="shared" ref="O222:O231" si="83">IF(F222="OŽ",N222,IF(H222="Ne",IF(J222*0.3&lt;J222-L222,N222,0),IF(J222*0.1&lt;J222-L222,N222,0)))</f>
        <v>0</v>
      </c>
      <c r="P222" s="4">
        <f t="shared" ref="P222" si="84">IF(O222=0,0,IF(F222="OŽ",IF(L222&gt;35,0,IF(J222&gt;35,(36-L222)*1.836,((36-L222)-(36-J222))*1.836)),0)+IF(F222="PČ",IF(L222&gt;31,0,IF(J222&gt;31,(32-L222)*1.347,((32-L222)-(32-J222))*1.347)),0)+ IF(F222="PČneol",IF(L222&gt;15,0,IF(J222&gt;15,(16-L222)*0.255,((16-L222)-(16-J222))*0.255)),0)+IF(F222="PŽ",IF(L222&gt;31,0,IF(J222&gt;31,(32-L222)*0.255,((32-L222)-(32-J222))*0.255)),0)+IF(F222="EČ",IF(L222&gt;23,0,IF(J222&gt;23,(24-L222)*0.612,((24-L222)-(24-J222))*0.612)),0)+IF(F222="EČneol",IF(L222&gt;7,0,IF(J222&gt;7,(8-L222)*0.204,((8-L222)-(8-J222))*0.204)),0)+IF(F222="EŽ",IF(L222&gt;23,0,IF(J222&gt;23,(24-L222)*0.204,((24-L222)-(24-J222))*0.204)),0)+IF(F222="PT",IF(L222&gt;31,0,IF(J222&gt;31,(32-L222)*0.204,((32-L222)-(32-J222))*0.204)),0)+IF(F222="JOŽ",IF(L222&gt;23,0,IF(J222&gt;23,(24-L222)*0.255,((24-L222)-(24-J222))*0.255)),0)+IF(F222="JPČ",IF(L222&gt;23,0,IF(J222&gt;23,(24-L222)*0.204,((24-L222)-(24-J222))*0.204)),0)+IF(F222="JEČ",IF(L222&gt;15,0,IF(J222&gt;15,(16-L222)*0.102,((16-L222)-(16-J222))*0.102)),0)+IF(F222="JEOF",IF(L222&gt;15,0,IF(J222&gt;15,(16-L222)*0.102,((16-L222)-(16-J222))*0.102)),0)+IF(F222="JnPČ",IF(L222&gt;15,0,IF(J222&gt;15,(16-L222)*0.153,((16-L222)-(16-J222))*0.153)),0)+IF(F222="JnEČ",IF(L222&gt;15,0,IF(J222&gt;15,(16-L222)*0.0765,((16-L222)-(16-J222))*0.0765)),0)+IF(F222="JčPČ",IF(L222&gt;15,0,IF(J222&gt;15,(16-L222)*0.06375,((16-L222)-(16-J222))*0.06375)),0)+IF(F222="JčEČ",IF(L222&gt;15,0,IF(J222&gt;15,(16-L222)*0.051,((16-L222)-(16-J222))*0.051)),0)+IF(F222="NEAK",IF(L222&gt;23,0,IF(J222&gt;23,(24-L222)*0.03444,((24-L222)-(24-J222))*0.03444)),0))</f>
        <v>0</v>
      </c>
      <c r="Q222" s="11">
        <f t="shared" ref="Q222" si="85">IF(ISERROR(P222*100/N222),0,(P222*100/N222))</f>
        <v>0</v>
      </c>
      <c r="R222" s="10">
        <f t="shared" ref="R222:R231" si="86">IF(Q222&lt;=30,O222+P222,O222+O222*0.3)*IF(G222=1,0.4,IF(G222=2,0.75,IF(G222="1 (kas 4 m. 1 k. nerengiamos)",0.52,1)))*IF(D222="olimpinė",1,IF(M222="Ne",0.5,1))*IF(OR(A$5="Lietuvos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federacija"),IF(OR(J222&lt;8,K222&lt;16),0,1),1)*E222*IF(I222&lt;=1,1,1/I222)*IF(OR(A$5="Lietuvos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22" s="8"/>
    </row>
    <row r="223" spans="1:19">
      <c r="A223" s="59">
        <v>2</v>
      </c>
      <c r="B223" s="59"/>
      <c r="C223" s="12"/>
      <c r="D223" s="59"/>
      <c r="E223" s="59"/>
      <c r="F223" s="59"/>
      <c r="G223" s="59"/>
      <c r="H223" s="59"/>
      <c r="I223" s="59"/>
      <c r="J223" s="59"/>
      <c r="K223" s="59"/>
      <c r="L223" s="59"/>
      <c r="M223" s="59"/>
      <c r="N223" s="3">
        <f t="shared" ref="N223:N231" si="87">(IF(F223="OŽ",IF(L223=1,550.8,IF(L223=2,426.38,IF(L223=3,342.14,IF(L223=4,181.44,IF(L223=5,168.48,IF(L223=6,155.52,IF(L223=7,148.5,IF(L223=8,144,0))))))))+IF(L223&lt;=8,0,IF(L223&lt;=16,137.7,IF(L223&lt;=24,108,IF(L223&lt;=32,80.1,IF(L223&lt;=36,52.2,0)))))-IF(L223&lt;=8,0,IF(L223&lt;=16,(L223-9)*2.754,IF(L223&lt;=24,(L223-17)* 2.754,IF(L223&lt;=32,(L223-25)* 2.754,IF(L223&lt;=36,(L223-33)*2.754,0))))),0)+IF(F223="PČ",IF(L223=1,449,IF(L223=2,314.6,IF(L223=3,238,IF(L223=4,172,IF(L223=5,159,IF(L223=6,145,IF(L223=7,132,IF(L223=8,119,0))))))))+IF(L223&lt;=8,0,IF(L223&lt;=16,88,IF(L223&lt;=24,55,IF(L223&lt;=32,22,0))))-IF(L223&lt;=8,0,IF(L223&lt;=16,(L223-9)*2.245,IF(L223&lt;=24,(L223-17)*2.245,IF(L223&lt;=32,(L223-25)*2.245,0)))),0)+IF(F223="PČneol",IF(L223=1,85,IF(L223=2,64.61,IF(L223=3,50.76,IF(L223=4,16.25,IF(L223=5,15,IF(L223=6,13.75,IF(L223=7,12.5,IF(L223=8,11.25,0))))))))+IF(L223&lt;=8,0,IF(L223&lt;=16,9,0))-IF(L223&lt;=8,0,IF(L223&lt;=16,(L223-9)*0.425,0)),0)+IF(F223="PŽ",IF(L223=1,85,IF(L223=2,59.5,IF(L223=3,45,IF(L223=4,32.5,IF(L223=5,30,IF(L223=6,27.5,IF(L223=7,25,IF(L223=8,22.5,0))))))))+IF(L223&lt;=8,0,IF(L223&lt;=16,19,IF(L223&lt;=24,13,IF(L223&lt;=32,8,0))))-IF(L223&lt;=8,0,IF(L223&lt;=16,(L223-9)*0.425,IF(L223&lt;=24,(L223-17)*0.425,IF(L223&lt;=32,(L223-25)*0.425,0)))),0)+IF(F223="EČ",IF(L223=1,204,IF(L223=2,156.24,IF(L223=3,123.84,IF(L223=4,72,IF(L223=5,66,IF(L223=6,60,IF(L223=7,54,IF(L223=8,48,0))))))))+IF(L223&lt;=8,0,IF(L223&lt;=16,40,IF(L223&lt;=24,25,0)))-IF(L223&lt;=8,0,IF(L223&lt;=16,(L223-9)*1.02,IF(L223&lt;=24,(L223-17)*1.02,0))),0)+IF(F223="EČneol",IF(L223=1,68,IF(L223=2,51.69,IF(L223=3,40.61,IF(L223=4,13,IF(L223=5,12,IF(L223=6,11,IF(L223=7,10,IF(L223=8,9,0)))))))))+IF(F223="EŽ",IF(L223=1,68,IF(L223=2,47.6,IF(L223=3,36,IF(L223=4,18,IF(L223=5,16.5,IF(L223=6,15,IF(L223=7,13.5,IF(L223=8,12,0))))))))+IF(L223&lt;=8,0,IF(L223&lt;=16,10,IF(L223&lt;=24,6,0)))-IF(L223&lt;=8,0,IF(L223&lt;=16,(L223-9)*0.34,IF(L223&lt;=24,(L223-17)*0.34,0))),0)+IF(F223="PT",IF(L223=1,68,IF(L223=2,52.08,IF(L223=3,41.28,IF(L223=4,24,IF(L223=5,22,IF(L223=6,20,IF(L223=7,18,IF(L223=8,16,0))))))))+IF(L223&lt;=8,0,IF(L223&lt;=16,13,IF(L223&lt;=24,9,IF(L223&lt;=32,4,0))))-IF(L223&lt;=8,0,IF(L223&lt;=16,(L223-9)*0.34,IF(L223&lt;=24,(L223-17)*0.34,IF(L223&lt;=32,(L223-25)*0.34,0)))),0)+IF(F223="JOŽ",IF(L223=1,85,IF(L223=2,59.5,IF(L223=3,45,IF(L223=4,32.5,IF(L223=5,30,IF(L223=6,27.5,IF(L223=7,25,IF(L223=8,22.5,0))))))))+IF(L223&lt;=8,0,IF(L223&lt;=16,19,IF(L223&lt;=24,13,0)))-IF(L223&lt;=8,0,IF(L223&lt;=16,(L223-9)*0.425,IF(L223&lt;=24,(L223-17)*0.425,0))),0)+IF(F223="JPČ",IF(L223=1,68,IF(L223=2,47.6,IF(L223=3,36,IF(L223=4,26,IF(L223=5,24,IF(L223=6,22,IF(L223=7,20,IF(L223=8,18,0))))))))+IF(L223&lt;=8,0,IF(L223&lt;=16,13,IF(L223&lt;=24,9,0)))-IF(L223&lt;=8,0,IF(L223&lt;=16,(L223-9)*0.34,IF(L223&lt;=24,(L223-17)*0.34,0))),0)+IF(F223="JEČ",IF(L223=1,34,IF(L223=2,26.04,IF(L223=3,20.6,IF(L223=4,12,IF(L223=5,11,IF(L223=6,10,IF(L223=7,9,IF(L223=8,8,0))))))))+IF(L223&lt;=8,0,IF(L223&lt;=16,6,0))-IF(L223&lt;=8,0,IF(L223&lt;=16,(L223-9)*0.17,0)),0)+IF(F223="JEOF",IF(L223=1,34,IF(L223=2,26.04,IF(L223=3,20.6,IF(L223=4,12,IF(L223=5,11,IF(L223=6,10,IF(L223=7,9,IF(L223=8,8,0))))))))+IF(L223&lt;=8,0,IF(L223&lt;=16,6,0))-IF(L223&lt;=8,0,IF(L223&lt;=16,(L223-9)*0.17,0)),0)+IF(F223="JnPČ",IF(L223=1,51,IF(L223=2,35.7,IF(L223=3,27,IF(L223=4,19.5,IF(L223=5,18,IF(L223=6,16.5,IF(L223=7,15,IF(L223=8,13.5,0))))))))+IF(L223&lt;=8,0,IF(L223&lt;=16,10,0))-IF(L223&lt;=8,0,IF(L223&lt;=16,(L223-9)*0.255,0)),0)+IF(F223="JnEČ",IF(L223=1,25.5,IF(L223=2,19.53,IF(L223=3,15.48,IF(L223=4,9,IF(L223=5,8.25,IF(L223=6,7.5,IF(L223=7,6.75,IF(L223=8,6,0))))))))+IF(L223&lt;=8,0,IF(L223&lt;=16,5,0))-IF(L223&lt;=8,0,IF(L223&lt;=16,(L223-9)*0.1275,0)),0)+IF(F223="JčPČ",IF(L223=1,21.25,IF(L223=2,14.5,IF(L223=3,11.5,IF(L223=4,7,IF(L223=5,6.5,IF(L223=6,6,IF(L223=7,5.5,IF(L223=8,5,0))))))))+IF(L223&lt;=8,0,IF(L223&lt;=16,4,0))-IF(L223&lt;=8,0,IF(L223&lt;=16,(L223-9)*0.10625,0)),0)+IF(F223="JčEČ",IF(L223=1,17,IF(L223=2,13.02,IF(L223=3,10.32,IF(L223=4,6,IF(L223=5,5.5,IF(L223=6,5,IF(L223=7,4.5,IF(L223=8,4,0))))))))+IF(L223&lt;=8,0,IF(L223&lt;=16,3,0))-IF(L223&lt;=8,0,IF(L223&lt;=16,(L223-9)*0.085,0)),0)+IF(F223="NEAK",IF(L223=1,11.48,IF(L223=2,8.79,IF(L223=3,6.97,IF(L223=4,4.05,IF(L223=5,3.71,IF(L223=6,3.38,IF(L223=7,3.04,IF(L223=8,2.7,0))))))))+IF(L223&lt;=8,0,IF(L223&lt;=16,2,IF(L223&lt;=24,1.3,0)))-IF(L223&lt;=8,0,IF(L223&lt;=16,(L223-9)*0.0574,IF(L223&lt;=24,(L223-17)*0.0574,0))),0))*IF(L223&lt;0,1,IF(OR(F223="PČ",F223="PŽ",F223="PT"),IF(J223&lt;32,J223/32,1),1))* IF(L223&lt;0,1,IF(OR(F223="EČ",F223="EŽ",F223="JOŽ",F223="JPČ",F223="NEAK"),IF(J223&lt;24,J223/24,1),1))*IF(L223&lt;0,1,IF(OR(F223="PČneol",F223="JEČ",F223="JEOF",F223="JnPČ",F223="JnEČ",F223="JčPČ",F223="JčEČ"),IF(J223&lt;16,J223/16,1),1))*IF(L223&lt;0,1,IF(F223="EČneol",IF(J223&lt;8,J223/8,1),1))</f>
        <v>0</v>
      </c>
      <c r="O223" s="9">
        <f t="shared" si="83"/>
        <v>0</v>
      </c>
      <c r="P223" s="4">
        <f t="shared" ref="P223:P231" si="88">IF(O223=0,0,IF(F223="OŽ",IF(L223&gt;35,0,IF(J223&gt;35,(36-L223)*1.836,((36-L223)-(36-J223))*1.836)),0)+IF(F223="PČ",IF(L223&gt;31,0,IF(J223&gt;31,(32-L223)*1.347,((32-L223)-(32-J223))*1.347)),0)+ IF(F223="PČneol",IF(L223&gt;15,0,IF(J223&gt;15,(16-L223)*0.255,((16-L223)-(16-J223))*0.255)),0)+IF(F223="PŽ",IF(L223&gt;31,0,IF(J223&gt;31,(32-L223)*0.255,((32-L223)-(32-J223))*0.255)),0)+IF(F223="EČ",IF(L223&gt;23,0,IF(J223&gt;23,(24-L223)*0.612,((24-L223)-(24-J223))*0.612)),0)+IF(F223="EČneol",IF(L223&gt;7,0,IF(J223&gt;7,(8-L223)*0.204,((8-L223)-(8-J223))*0.204)),0)+IF(F223="EŽ",IF(L223&gt;23,0,IF(J223&gt;23,(24-L223)*0.204,((24-L223)-(24-J223))*0.204)),0)+IF(F223="PT",IF(L223&gt;31,0,IF(J223&gt;31,(32-L223)*0.204,((32-L223)-(32-J223))*0.204)),0)+IF(F223="JOŽ",IF(L223&gt;23,0,IF(J223&gt;23,(24-L223)*0.255,((24-L223)-(24-J223))*0.255)),0)+IF(F223="JPČ",IF(L223&gt;23,0,IF(J223&gt;23,(24-L223)*0.204,((24-L223)-(24-J223))*0.204)),0)+IF(F223="JEČ",IF(L223&gt;15,0,IF(J223&gt;15,(16-L223)*0.102,((16-L223)-(16-J223))*0.102)),0)+IF(F223="JEOF",IF(L223&gt;15,0,IF(J223&gt;15,(16-L223)*0.102,((16-L223)-(16-J223))*0.102)),0)+IF(F223="JnPČ",IF(L223&gt;15,0,IF(J223&gt;15,(16-L223)*0.153,((16-L223)-(16-J223))*0.153)),0)+IF(F223="JnEČ",IF(L223&gt;15,0,IF(J223&gt;15,(16-L223)*0.0765,((16-L223)-(16-J223))*0.0765)),0)+IF(F223="JčPČ",IF(L223&gt;15,0,IF(J223&gt;15,(16-L223)*0.06375,((16-L223)-(16-J223))*0.06375)),0)+IF(F223="JčEČ",IF(L223&gt;15,0,IF(J223&gt;15,(16-L223)*0.051,((16-L223)-(16-J223))*0.051)),0)+IF(F223="NEAK",IF(L223&gt;23,0,IF(J223&gt;23,(24-L223)*0.03444,((24-L223)-(24-J223))*0.03444)),0))</f>
        <v>0</v>
      </c>
      <c r="Q223" s="11">
        <f t="shared" ref="Q223:Q231" si="89">IF(ISERROR(P223*100/N223),0,(P223*100/N223))</f>
        <v>0</v>
      </c>
      <c r="R223" s="10">
        <f t="shared" si="86"/>
        <v>0</v>
      </c>
      <c r="S223" s="8"/>
    </row>
    <row r="224" spans="1:19">
      <c r="A224" s="59">
        <v>3</v>
      </c>
      <c r="B224" s="59"/>
      <c r="C224" s="12"/>
      <c r="D224" s="59"/>
      <c r="E224" s="59"/>
      <c r="F224" s="59"/>
      <c r="G224" s="59"/>
      <c r="H224" s="59"/>
      <c r="I224" s="59"/>
      <c r="J224" s="59"/>
      <c r="K224" s="59"/>
      <c r="L224" s="59"/>
      <c r="M224" s="59"/>
      <c r="N224" s="3">
        <f t="shared" si="87"/>
        <v>0</v>
      </c>
      <c r="O224" s="9">
        <f t="shared" si="83"/>
        <v>0</v>
      </c>
      <c r="P224" s="4">
        <f t="shared" si="88"/>
        <v>0</v>
      </c>
      <c r="Q224" s="11">
        <f t="shared" si="89"/>
        <v>0</v>
      </c>
      <c r="R224" s="10">
        <f t="shared" si="86"/>
        <v>0</v>
      </c>
      <c r="S224" s="8"/>
    </row>
    <row r="225" spans="1:19">
      <c r="A225" s="59">
        <v>4</v>
      </c>
      <c r="B225" s="59"/>
      <c r="C225" s="12"/>
      <c r="D225" s="59"/>
      <c r="E225" s="59"/>
      <c r="F225" s="59"/>
      <c r="G225" s="59"/>
      <c r="H225" s="59"/>
      <c r="I225" s="59"/>
      <c r="J225" s="59"/>
      <c r="K225" s="59"/>
      <c r="L225" s="59"/>
      <c r="M225" s="59"/>
      <c r="N225" s="3">
        <f t="shared" si="87"/>
        <v>0</v>
      </c>
      <c r="O225" s="9">
        <f t="shared" si="83"/>
        <v>0</v>
      </c>
      <c r="P225" s="4">
        <f t="shared" si="88"/>
        <v>0</v>
      </c>
      <c r="Q225" s="11">
        <f t="shared" si="89"/>
        <v>0</v>
      </c>
      <c r="R225" s="10">
        <f t="shared" si="86"/>
        <v>0</v>
      </c>
      <c r="S225" s="8"/>
    </row>
    <row r="226" spans="1:19">
      <c r="A226" s="59">
        <v>5</v>
      </c>
      <c r="B226" s="59"/>
      <c r="C226" s="12"/>
      <c r="D226" s="59"/>
      <c r="E226" s="59"/>
      <c r="F226" s="59"/>
      <c r="G226" s="59"/>
      <c r="H226" s="59"/>
      <c r="I226" s="59"/>
      <c r="J226" s="59"/>
      <c r="K226" s="59"/>
      <c r="L226" s="59"/>
      <c r="M226" s="59"/>
      <c r="N226" s="3">
        <f t="shared" si="87"/>
        <v>0</v>
      </c>
      <c r="O226" s="9">
        <f t="shared" si="83"/>
        <v>0</v>
      </c>
      <c r="P226" s="4">
        <f t="shared" si="88"/>
        <v>0</v>
      </c>
      <c r="Q226" s="11">
        <f t="shared" si="89"/>
        <v>0</v>
      </c>
      <c r="R226" s="10">
        <f t="shared" si="86"/>
        <v>0</v>
      </c>
      <c r="S226" s="8"/>
    </row>
    <row r="227" spans="1:19">
      <c r="A227" s="59">
        <v>6</v>
      </c>
      <c r="B227" s="59"/>
      <c r="C227" s="12"/>
      <c r="D227" s="59"/>
      <c r="E227" s="59"/>
      <c r="F227" s="59"/>
      <c r="G227" s="59"/>
      <c r="H227" s="59"/>
      <c r="I227" s="59"/>
      <c r="J227" s="59"/>
      <c r="K227" s="59"/>
      <c r="L227" s="59"/>
      <c r="M227" s="59"/>
      <c r="N227" s="3">
        <f t="shared" si="87"/>
        <v>0</v>
      </c>
      <c r="O227" s="9">
        <f t="shared" si="83"/>
        <v>0</v>
      </c>
      <c r="P227" s="4">
        <f t="shared" si="88"/>
        <v>0</v>
      </c>
      <c r="Q227" s="11">
        <f t="shared" si="89"/>
        <v>0</v>
      </c>
      <c r="R227" s="10">
        <f t="shared" si="86"/>
        <v>0</v>
      </c>
      <c r="S227" s="8"/>
    </row>
    <row r="228" spans="1:19">
      <c r="A228" s="59">
        <v>7</v>
      </c>
      <c r="B228" s="59"/>
      <c r="C228" s="12"/>
      <c r="D228" s="59"/>
      <c r="E228" s="59"/>
      <c r="F228" s="59"/>
      <c r="G228" s="59"/>
      <c r="H228" s="59"/>
      <c r="I228" s="59"/>
      <c r="J228" s="59"/>
      <c r="K228" s="59"/>
      <c r="L228" s="59"/>
      <c r="M228" s="59"/>
      <c r="N228" s="3">
        <f t="shared" si="87"/>
        <v>0</v>
      </c>
      <c r="O228" s="9">
        <f t="shared" si="83"/>
        <v>0</v>
      </c>
      <c r="P228" s="4">
        <f t="shared" si="88"/>
        <v>0</v>
      </c>
      <c r="Q228" s="11">
        <f t="shared" si="89"/>
        <v>0</v>
      </c>
      <c r="R228" s="10">
        <f t="shared" si="86"/>
        <v>0</v>
      </c>
      <c r="S228" s="8"/>
    </row>
    <row r="229" spans="1:19">
      <c r="A229" s="59">
        <v>8</v>
      </c>
      <c r="B229" s="59"/>
      <c r="C229" s="12"/>
      <c r="D229" s="59"/>
      <c r="E229" s="59"/>
      <c r="F229" s="59"/>
      <c r="G229" s="59"/>
      <c r="H229" s="59"/>
      <c r="I229" s="59"/>
      <c r="J229" s="59"/>
      <c r="K229" s="59"/>
      <c r="L229" s="59"/>
      <c r="M229" s="59"/>
      <c r="N229" s="3">
        <f t="shared" si="87"/>
        <v>0</v>
      </c>
      <c r="O229" s="9">
        <f t="shared" si="83"/>
        <v>0</v>
      </c>
      <c r="P229" s="4">
        <f t="shared" si="88"/>
        <v>0</v>
      </c>
      <c r="Q229" s="11">
        <f t="shared" si="89"/>
        <v>0</v>
      </c>
      <c r="R229" s="10">
        <f t="shared" si="86"/>
        <v>0</v>
      </c>
      <c r="S229" s="8"/>
    </row>
    <row r="230" spans="1:19">
      <c r="A230" s="59">
        <v>9</v>
      </c>
      <c r="B230" s="59"/>
      <c r="C230" s="12"/>
      <c r="D230" s="59"/>
      <c r="E230" s="59"/>
      <c r="F230" s="59"/>
      <c r="G230" s="59"/>
      <c r="H230" s="59"/>
      <c r="I230" s="59"/>
      <c r="J230" s="59"/>
      <c r="K230" s="59"/>
      <c r="L230" s="59"/>
      <c r="M230" s="59"/>
      <c r="N230" s="3">
        <f t="shared" si="87"/>
        <v>0</v>
      </c>
      <c r="O230" s="9">
        <f t="shared" si="83"/>
        <v>0</v>
      </c>
      <c r="P230" s="4">
        <f t="shared" si="88"/>
        <v>0</v>
      </c>
      <c r="Q230" s="11">
        <f t="shared" si="89"/>
        <v>0</v>
      </c>
      <c r="R230" s="10">
        <f t="shared" si="86"/>
        <v>0</v>
      </c>
      <c r="S230" s="8"/>
    </row>
    <row r="231" spans="1:19">
      <c r="A231" s="59">
        <v>10</v>
      </c>
      <c r="B231" s="59"/>
      <c r="C231" s="12"/>
      <c r="D231" s="59"/>
      <c r="E231" s="59"/>
      <c r="F231" s="59"/>
      <c r="G231" s="59"/>
      <c r="H231" s="59"/>
      <c r="I231" s="59"/>
      <c r="J231" s="59"/>
      <c r="K231" s="59"/>
      <c r="L231" s="59"/>
      <c r="M231" s="59"/>
      <c r="N231" s="3">
        <f t="shared" si="87"/>
        <v>0</v>
      </c>
      <c r="O231" s="9">
        <f t="shared" si="83"/>
        <v>0</v>
      </c>
      <c r="P231" s="4">
        <f t="shared" si="88"/>
        <v>0</v>
      </c>
      <c r="Q231" s="11">
        <f t="shared" si="89"/>
        <v>0</v>
      </c>
      <c r="R231" s="10">
        <f t="shared" si="86"/>
        <v>0</v>
      </c>
      <c r="S231" s="8"/>
    </row>
    <row r="232" spans="1:19">
      <c r="A232" s="62" t="s">
        <v>35</v>
      </c>
      <c r="B232" s="63"/>
      <c r="C232" s="63"/>
      <c r="D232" s="63"/>
      <c r="E232" s="63"/>
      <c r="F232" s="63"/>
      <c r="G232" s="63"/>
      <c r="H232" s="63"/>
      <c r="I232" s="63"/>
      <c r="J232" s="63"/>
      <c r="K232" s="63"/>
      <c r="L232" s="63"/>
      <c r="M232" s="63"/>
      <c r="N232" s="63"/>
      <c r="O232" s="63"/>
      <c r="P232" s="63"/>
      <c r="Q232" s="64"/>
      <c r="R232" s="10">
        <f>SUM(R222:R231)</f>
        <v>0</v>
      </c>
      <c r="S232" s="8"/>
    </row>
    <row r="233" spans="1:19" ht="15.75">
      <c r="A233" s="23" t="s">
        <v>36</v>
      </c>
      <c r="B233" s="23"/>
      <c r="C233" s="15"/>
      <c r="D233" s="15"/>
      <c r="E233" s="15"/>
      <c r="F233" s="15"/>
      <c r="G233" s="15"/>
      <c r="H233" s="15"/>
      <c r="I233" s="15"/>
      <c r="J233" s="15"/>
      <c r="K233" s="15"/>
      <c r="L233" s="15"/>
      <c r="M233" s="15"/>
      <c r="N233" s="15"/>
      <c r="O233" s="15"/>
      <c r="P233" s="15"/>
      <c r="Q233" s="15"/>
      <c r="R233" s="16"/>
      <c r="S233" s="8"/>
    </row>
    <row r="234" spans="1:19">
      <c r="A234" s="48" t="s">
        <v>37</v>
      </c>
      <c r="B234" s="48"/>
      <c r="C234" s="48"/>
      <c r="D234" s="48"/>
      <c r="E234" s="48"/>
      <c r="F234" s="48"/>
      <c r="G234" s="48"/>
      <c r="H234" s="48"/>
      <c r="I234" s="48"/>
      <c r="J234" s="15"/>
      <c r="K234" s="15"/>
      <c r="L234" s="15"/>
      <c r="M234" s="15"/>
      <c r="N234" s="15"/>
      <c r="O234" s="15"/>
      <c r="P234" s="15"/>
      <c r="Q234" s="15"/>
      <c r="R234" s="16"/>
      <c r="S234" s="8"/>
    </row>
    <row r="235" spans="1:19" s="8" customFormat="1">
      <c r="A235" s="48"/>
      <c r="B235" s="48"/>
      <c r="C235" s="48"/>
      <c r="D235" s="48"/>
      <c r="E235" s="48"/>
      <c r="F235" s="48"/>
      <c r="G235" s="48"/>
      <c r="H235" s="48"/>
      <c r="I235" s="48"/>
      <c r="J235" s="15"/>
      <c r="K235" s="15"/>
      <c r="L235" s="15"/>
      <c r="M235" s="15"/>
      <c r="N235" s="15"/>
      <c r="O235" s="15"/>
      <c r="P235" s="15"/>
      <c r="Q235" s="15"/>
      <c r="R235" s="16"/>
    </row>
    <row r="236" spans="1:19">
      <c r="A236" s="65" t="s">
        <v>129</v>
      </c>
      <c r="B236" s="66"/>
      <c r="C236" s="66"/>
      <c r="D236" s="66"/>
      <c r="E236" s="66"/>
      <c r="F236" s="66"/>
      <c r="G236" s="66"/>
      <c r="H236" s="66"/>
      <c r="I236" s="66"/>
      <c r="J236" s="66"/>
      <c r="K236" s="66"/>
      <c r="L236" s="66"/>
      <c r="M236" s="66"/>
      <c r="N236" s="66"/>
      <c r="O236" s="66"/>
      <c r="P236" s="66"/>
      <c r="Q236" s="55"/>
      <c r="R236" s="8"/>
      <c r="S236" s="8"/>
    </row>
    <row r="237" spans="1:19" ht="18">
      <c r="A237" s="67" t="s">
        <v>26</v>
      </c>
      <c r="B237" s="68"/>
      <c r="C237" s="68"/>
      <c r="D237" s="49"/>
      <c r="E237" s="49"/>
      <c r="F237" s="49"/>
      <c r="G237" s="49"/>
      <c r="H237" s="49"/>
      <c r="I237" s="49"/>
      <c r="J237" s="49"/>
      <c r="K237" s="49"/>
      <c r="L237" s="49"/>
      <c r="M237" s="49"/>
      <c r="N237" s="49"/>
      <c r="O237" s="49"/>
      <c r="P237" s="49"/>
      <c r="Q237" s="55"/>
      <c r="R237" s="8"/>
      <c r="S237" s="8"/>
    </row>
    <row r="238" spans="1:19">
      <c r="A238" s="65" t="s">
        <v>130</v>
      </c>
      <c r="B238" s="66"/>
      <c r="C238" s="66"/>
      <c r="D238" s="66"/>
      <c r="E238" s="66"/>
      <c r="F238" s="66"/>
      <c r="G238" s="66"/>
      <c r="H238" s="66"/>
      <c r="I238" s="66"/>
      <c r="J238" s="66"/>
      <c r="K238" s="66"/>
      <c r="L238" s="66"/>
      <c r="M238" s="66"/>
      <c r="N238" s="66"/>
      <c r="O238" s="66"/>
      <c r="P238" s="66"/>
      <c r="Q238" s="55"/>
      <c r="R238" s="8"/>
      <c r="S238" s="8"/>
    </row>
    <row r="239" spans="1:19">
      <c r="A239" s="59">
        <v>1</v>
      </c>
      <c r="B239" s="59"/>
      <c r="C239" s="12"/>
      <c r="D239" s="59"/>
      <c r="E239" s="59"/>
      <c r="F239" s="59"/>
      <c r="G239" s="59"/>
      <c r="H239" s="59"/>
      <c r="I239" s="59"/>
      <c r="J239" s="59"/>
      <c r="K239" s="59"/>
      <c r="L239" s="59"/>
      <c r="M239" s="59"/>
      <c r="N239" s="3">
        <f t="shared" ref="N239:N248" si="90">(IF(F239="OŽ",IF(L239=1,550.8,IF(L239=2,426.38,IF(L239=3,342.14,IF(L239=4,181.44,IF(L239=5,168.48,IF(L239=6,155.52,IF(L239=7,148.5,IF(L239=8,144,0))))))))+IF(L239&lt;=8,0,IF(L239&lt;=16,137.7,IF(L239&lt;=24,108,IF(L239&lt;=32,80.1,IF(L239&lt;=36,52.2,0)))))-IF(L239&lt;=8,0,IF(L239&lt;=16,(L239-9)*2.754,IF(L239&lt;=24,(L239-17)* 2.754,IF(L239&lt;=32,(L239-25)* 2.754,IF(L239&lt;=36,(L239-33)*2.754,0))))),0)+IF(F239="PČ",IF(L239=1,449,IF(L239=2,314.6,IF(L239=3,238,IF(L239=4,172,IF(L239=5,159,IF(L239=6,145,IF(L239=7,132,IF(L239=8,119,0))))))))+IF(L239&lt;=8,0,IF(L239&lt;=16,88,IF(L239&lt;=24,55,IF(L239&lt;=32,22,0))))-IF(L239&lt;=8,0,IF(L239&lt;=16,(L239-9)*2.245,IF(L239&lt;=24,(L239-17)*2.245,IF(L239&lt;=32,(L239-25)*2.245,0)))),0)+IF(F239="PČneol",IF(L239=1,85,IF(L239=2,64.61,IF(L239=3,50.76,IF(L239=4,16.25,IF(L239=5,15,IF(L239=6,13.75,IF(L239=7,12.5,IF(L239=8,11.25,0))))))))+IF(L239&lt;=8,0,IF(L239&lt;=16,9,0))-IF(L239&lt;=8,0,IF(L239&lt;=16,(L239-9)*0.425,0)),0)+IF(F239="PŽ",IF(L239=1,85,IF(L239=2,59.5,IF(L239=3,45,IF(L239=4,32.5,IF(L239=5,30,IF(L239=6,27.5,IF(L239=7,25,IF(L239=8,22.5,0))))))))+IF(L239&lt;=8,0,IF(L239&lt;=16,19,IF(L239&lt;=24,13,IF(L239&lt;=32,8,0))))-IF(L239&lt;=8,0,IF(L239&lt;=16,(L239-9)*0.425,IF(L239&lt;=24,(L239-17)*0.425,IF(L239&lt;=32,(L239-25)*0.425,0)))),0)+IF(F239="EČ",IF(L239=1,204,IF(L239=2,156.24,IF(L239=3,123.84,IF(L239=4,72,IF(L239=5,66,IF(L239=6,60,IF(L239=7,54,IF(L239=8,48,0))))))))+IF(L239&lt;=8,0,IF(L239&lt;=16,40,IF(L239&lt;=24,25,0)))-IF(L239&lt;=8,0,IF(L239&lt;=16,(L239-9)*1.02,IF(L239&lt;=24,(L239-17)*1.02,0))),0)+IF(F239="EČneol",IF(L239=1,68,IF(L239=2,51.69,IF(L239=3,40.61,IF(L239=4,13,IF(L239=5,12,IF(L239=6,11,IF(L239=7,10,IF(L239=8,9,0)))))))))+IF(F239="EŽ",IF(L239=1,68,IF(L239=2,47.6,IF(L239=3,36,IF(L239=4,18,IF(L239=5,16.5,IF(L239=6,15,IF(L239=7,13.5,IF(L239=8,12,0))))))))+IF(L239&lt;=8,0,IF(L239&lt;=16,10,IF(L239&lt;=24,6,0)))-IF(L239&lt;=8,0,IF(L239&lt;=16,(L239-9)*0.34,IF(L239&lt;=24,(L239-17)*0.34,0))),0)+IF(F239="PT",IF(L239=1,68,IF(L239=2,52.08,IF(L239=3,41.28,IF(L239=4,24,IF(L239=5,22,IF(L239=6,20,IF(L239=7,18,IF(L239=8,16,0))))))))+IF(L239&lt;=8,0,IF(L239&lt;=16,13,IF(L239&lt;=24,9,IF(L239&lt;=32,4,0))))-IF(L239&lt;=8,0,IF(L239&lt;=16,(L239-9)*0.34,IF(L239&lt;=24,(L239-17)*0.34,IF(L239&lt;=32,(L239-25)*0.34,0)))),0)+IF(F239="JOŽ",IF(L239=1,85,IF(L239=2,59.5,IF(L239=3,45,IF(L239=4,32.5,IF(L239=5,30,IF(L239=6,27.5,IF(L239=7,25,IF(L239=8,22.5,0))))))))+IF(L239&lt;=8,0,IF(L239&lt;=16,19,IF(L239&lt;=24,13,0)))-IF(L239&lt;=8,0,IF(L239&lt;=16,(L239-9)*0.425,IF(L239&lt;=24,(L239-17)*0.425,0))),0)+IF(F239="JPČ",IF(L239=1,68,IF(L239=2,47.6,IF(L239=3,36,IF(L239=4,26,IF(L239=5,24,IF(L239=6,22,IF(L239=7,20,IF(L239=8,18,0))))))))+IF(L239&lt;=8,0,IF(L239&lt;=16,13,IF(L239&lt;=24,9,0)))-IF(L239&lt;=8,0,IF(L239&lt;=16,(L239-9)*0.34,IF(L239&lt;=24,(L239-17)*0.34,0))),0)+IF(F239="JEČ",IF(L239=1,34,IF(L239=2,26.04,IF(L239=3,20.6,IF(L239=4,12,IF(L239=5,11,IF(L239=6,10,IF(L239=7,9,IF(L239=8,8,0))))))))+IF(L239&lt;=8,0,IF(L239&lt;=16,6,0))-IF(L239&lt;=8,0,IF(L239&lt;=16,(L239-9)*0.17,0)),0)+IF(F239="JEOF",IF(L239=1,34,IF(L239=2,26.04,IF(L239=3,20.6,IF(L239=4,12,IF(L239=5,11,IF(L239=6,10,IF(L239=7,9,IF(L239=8,8,0))))))))+IF(L239&lt;=8,0,IF(L239&lt;=16,6,0))-IF(L239&lt;=8,0,IF(L239&lt;=16,(L239-9)*0.17,0)),0)+IF(F239="JnPČ",IF(L239=1,51,IF(L239=2,35.7,IF(L239=3,27,IF(L239=4,19.5,IF(L239=5,18,IF(L239=6,16.5,IF(L239=7,15,IF(L239=8,13.5,0))))))))+IF(L239&lt;=8,0,IF(L239&lt;=16,10,0))-IF(L239&lt;=8,0,IF(L239&lt;=16,(L239-9)*0.255,0)),0)+IF(F239="JnEČ",IF(L239=1,25.5,IF(L239=2,19.53,IF(L239=3,15.48,IF(L239=4,9,IF(L239=5,8.25,IF(L239=6,7.5,IF(L239=7,6.75,IF(L239=8,6,0))))))))+IF(L239&lt;=8,0,IF(L239&lt;=16,5,0))-IF(L239&lt;=8,0,IF(L239&lt;=16,(L239-9)*0.1275,0)),0)+IF(F239="JčPČ",IF(L239=1,21.25,IF(L239=2,14.5,IF(L239=3,11.5,IF(L239=4,7,IF(L239=5,6.5,IF(L239=6,6,IF(L239=7,5.5,IF(L239=8,5,0))))))))+IF(L239&lt;=8,0,IF(L239&lt;=16,4,0))-IF(L239&lt;=8,0,IF(L239&lt;=16,(L239-9)*0.10625,0)),0)+IF(F239="JčEČ",IF(L239=1,17,IF(L239=2,13.02,IF(L239=3,10.32,IF(L239=4,6,IF(L239=5,5.5,IF(L239=6,5,IF(L239=7,4.5,IF(L239=8,4,0))))))))+IF(L239&lt;=8,0,IF(L239&lt;=16,3,0))-IF(L239&lt;=8,0,IF(L239&lt;=16,(L239-9)*0.085,0)),0)+IF(F239="NEAK",IF(L239=1,11.48,IF(L239=2,8.79,IF(L239=3,6.97,IF(L239=4,4.05,IF(L239=5,3.71,IF(L239=6,3.38,IF(L239=7,3.04,IF(L239=8,2.7,0))))))))+IF(L239&lt;=8,0,IF(L239&lt;=16,2,IF(L239&lt;=24,1.3,0)))-IF(L239&lt;=8,0,IF(L239&lt;=16,(L239-9)*0.0574,IF(L239&lt;=24,(L239-17)*0.0574,0))),0))*IF(L239&lt;0,1,IF(OR(F239="PČ",F239="PŽ",F239="PT"),IF(J239&lt;32,J239/32,1),1))* IF(L239&lt;0,1,IF(OR(F239="EČ",F239="EŽ",F239="JOŽ",F239="JPČ",F239="NEAK"),IF(J239&lt;24,J239/24,1),1))*IF(L239&lt;0,1,IF(OR(F239="PČneol",F239="JEČ",F239="JEOF",F239="JnPČ",F239="JnEČ",F239="JčPČ",F239="JčEČ"),IF(J239&lt;16,J239/16,1),1))*IF(L239&lt;0,1,IF(F239="EČneol",IF(J239&lt;8,J239/8,1),1))</f>
        <v>0</v>
      </c>
      <c r="O239" s="9">
        <f t="shared" ref="O239:O248" si="91">IF(F239="OŽ",N239,IF(H239="Ne",IF(J239*0.3&lt;J239-L239,N239,0),IF(J239*0.1&lt;J239-L239,N239,0)))</f>
        <v>0</v>
      </c>
      <c r="P239" s="4">
        <f t="shared" ref="P239" si="92">IF(O239=0,0,IF(F239="OŽ",IF(L239&gt;35,0,IF(J239&gt;35,(36-L239)*1.836,((36-L239)-(36-J239))*1.836)),0)+IF(F239="PČ",IF(L239&gt;31,0,IF(J239&gt;31,(32-L239)*1.347,((32-L239)-(32-J239))*1.347)),0)+ IF(F239="PČneol",IF(L239&gt;15,0,IF(J239&gt;15,(16-L239)*0.255,((16-L239)-(16-J239))*0.255)),0)+IF(F239="PŽ",IF(L239&gt;31,0,IF(J239&gt;31,(32-L239)*0.255,((32-L239)-(32-J239))*0.255)),0)+IF(F239="EČ",IF(L239&gt;23,0,IF(J239&gt;23,(24-L239)*0.612,((24-L239)-(24-J239))*0.612)),0)+IF(F239="EČneol",IF(L239&gt;7,0,IF(J239&gt;7,(8-L239)*0.204,((8-L239)-(8-J239))*0.204)),0)+IF(F239="EŽ",IF(L239&gt;23,0,IF(J239&gt;23,(24-L239)*0.204,((24-L239)-(24-J239))*0.204)),0)+IF(F239="PT",IF(L239&gt;31,0,IF(J239&gt;31,(32-L239)*0.204,((32-L239)-(32-J239))*0.204)),0)+IF(F239="JOŽ",IF(L239&gt;23,0,IF(J239&gt;23,(24-L239)*0.255,((24-L239)-(24-J239))*0.255)),0)+IF(F239="JPČ",IF(L239&gt;23,0,IF(J239&gt;23,(24-L239)*0.204,((24-L239)-(24-J239))*0.204)),0)+IF(F239="JEČ",IF(L239&gt;15,0,IF(J239&gt;15,(16-L239)*0.102,((16-L239)-(16-J239))*0.102)),0)+IF(F239="JEOF",IF(L239&gt;15,0,IF(J239&gt;15,(16-L239)*0.102,((16-L239)-(16-J239))*0.102)),0)+IF(F239="JnPČ",IF(L239&gt;15,0,IF(J239&gt;15,(16-L239)*0.153,((16-L239)-(16-J239))*0.153)),0)+IF(F239="JnEČ",IF(L239&gt;15,0,IF(J239&gt;15,(16-L239)*0.0765,((16-L239)-(16-J239))*0.0765)),0)+IF(F239="JčPČ",IF(L239&gt;15,0,IF(J239&gt;15,(16-L239)*0.06375,((16-L239)-(16-J239))*0.06375)),0)+IF(F239="JčEČ",IF(L239&gt;15,0,IF(J239&gt;15,(16-L239)*0.051,((16-L239)-(16-J239))*0.051)),0)+IF(F239="NEAK",IF(L239&gt;23,0,IF(J239&gt;23,(24-L239)*0.03444,((24-L239)-(24-J239))*0.03444)),0))</f>
        <v>0</v>
      </c>
      <c r="Q239" s="11">
        <f t="shared" ref="Q239" si="93">IF(ISERROR(P239*100/N239),0,(P239*100/N239))</f>
        <v>0</v>
      </c>
      <c r="R239" s="10">
        <f t="shared" ref="R239:R248" si="94">IF(Q239&lt;=30,O239+P239,O239+O239*0.3)*IF(G239=1,0.4,IF(G239=2,0.75,IF(G239="1 (kas 4 m. 1 k. nerengiamos)",0.52,1)))*IF(D239="olimpinė",1,IF(M239="Ne",0.5,1))*IF(OR(A$5="Lietuvos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federacija"),IF(OR(J239&lt;8,K239&lt;16),0,1),1)*E239*IF(I239&lt;=1,1,1/I239)*IF(OR(A$5="Lietuvos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39" s="8"/>
    </row>
    <row r="240" spans="1:19">
      <c r="A240" s="59">
        <v>2</v>
      </c>
      <c r="B240" s="59"/>
      <c r="C240" s="12"/>
      <c r="D240" s="59"/>
      <c r="E240" s="59"/>
      <c r="F240" s="59"/>
      <c r="G240" s="59"/>
      <c r="H240" s="59"/>
      <c r="I240" s="59"/>
      <c r="J240" s="59"/>
      <c r="K240" s="59"/>
      <c r="L240" s="59"/>
      <c r="M240" s="59"/>
      <c r="N240" s="3">
        <f t="shared" si="90"/>
        <v>0</v>
      </c>
      <c r="O240" s="9">
        <f t="shared" si="91"/>
        <v>0</v>
      </c>
      <c r="P240" s="4">
        <f t="shared" ref="P240:P248" si="95">IF(O240=0,0,IF(F240="OŽ",IF(L240&gt;35,0,IF(J240&gt;35,(36-L240)*1.836,((36-L240)-(36-J240))*1.836)),0)+IF(F240="PČ",IF(L240&gt;31,0,IF(J240&gt;31,(32-L240)*1.347,((32-L240)-(32-J240))*1.347)),0)+ IF(F240="PČneol",IF(L240&gt;15,0,IF(J240&gt;15,(16-L240)*0.255,((16-L240)-(16-J240))*0.255)),0)+IF(F240="PŽ",IF(L240&gt;31,0,IF(J240&gt;31,(32-L240)*0.255,((32-L240)-(32-J240))*0.255)),0)+IF(F240="EČ",IF(L240&gt;23,0,IF(J240&gt;23,(24-L240)*0.612,((24-L240)-(24-J240))*0.612)),0)+IF(F240="EČneol",IF(L240&gt;7,0,IF(J240&gt;7,(8-L240)*0.204,((8-L240)-(8-J240))*0.204)),0)+IF(F240="EŽ",IF(L240&gt;23,0,IF(J240&gt;23,(24-L240)*0.204,((24-L240)-(24-J240))*0.204)),0)+IF(F240="PT",IF(L240&gt;31,0,IF(J240&gt;31,(32-L240)*0.204,((32-L240)-(32-J240))*0.204)),0)+IF(F240="JOŽ",IF(L240&gt;23,0,IF(J240&gt;23,(24-L240)*0.255,((24-L240)-(24-J240))*0.255)),0)+IF(F240="JPČ",IF(L240&gt;23,0,IF(J240&gt;23,(24-L240)*0.204,((24-L240)-(24-J240))*0.204)),0)+IF(F240="JEČ",IF(L240&gt;15,0,IF(J240&gt;15,(16-L240)*0.102,((16-L240)-(16-J240))*0.102)),0)+IF(F240="JEOF",IF(L240&gt;15,0,IF(J240&gt;15,(16-L240)*0.102,((16-L240)-(16-J240))*0.102)),0)+IF(F240="JnPČ",IF(L240&gt;15,0,IF(J240&gt;15,(16-L240)*0.153,((16-L240)-(16-J240))*0.153)),0)+IF(F240="JnEČ",IF(L240&gt;15,0,IF(J240&gt;15,(16-L240)*0.0765,((16-L240)-(16-J240))*0.0765)),0)+IF(F240="JčPČ",IF(L240&gt;15,0,IF(J240&gt;15,(16-L240)*0.06375,((16-L240)-(16-J240))*0.06375)),0)+IF(F240="JčEČ",IF(L240&gt;15,0,IF(J240&gt;15,(16-L240)*0.051,((16-L240)-(16-J240))*0.051)),0)+IF(F240="NEAK",IF(L240&gt;23,0,IF(J240&gt;23,(24-L240)*0.03444,((24-L240)-(24-J240))*0.03444)),0))</f>
        <v>0</v>
      </c>
      <c r="Q240" s="11">
        <f t="shared" ref="Q240:Q248" si="96">IF(ISERROR(P240*100/N240),0,(P240*100/N240))</f>
        <v>0</v>
      </c>
      <c r="R240" s="10">
        <f t="shared" si="94"/>
        <v>0</v>
      </c>
      <c r="S240" s="8"/>
    </row>
    <row r="241" spans="1:19">
      <c r="A241" s="59">
        <v>3</v>
      </c>
      <c r="B241" s="59"/>
      <c r="C241" s="12"/>
      <c r="D241" s="59"/>
      <c r="E241" s="59"/>
      <c r="F241" s="59"/>
      <c r="G241" s="59"/>
      <c r="H241" s="59"/>
      <c r="I241" s="59"/>
      <c r="J241" s="59"/>
      <c r="K241" s="59"/>
      <c r="L241" s="59"/>
      <c r="M241" s="59"/>
      <c r="N241" s="3">
        <f t="shared" si="90"/>
        <v>0</v>
      </c>
      <c r="O241" s="9">
        <f t="shared" si="91"/>
        <v>0</v>
      </c>
      <c r="P241" s="4">
        <f t="shared" si="95"/>
        <v>0</v>
      </c>
      <c r="Q241" s="11">
        <f t="shared" si="96"/>
        <v>0</v>
      </c>
      <c r="R241" s="10">
        <f t="shared" si="94"/>
        <v>0</v>
      </c>
      <c r="S241" s="8"/>
    </row>
    <row r="242" spans="1:19">
      <c r="A242" s="59">
        <v>4</v>
      </c>
      <c r="B242" s="59"/>
      <c r="C242" s="12"/>
      <c r="D242" s="59"/>
      <c r="E242" s="59"/>
      <c r="F242" s="59"/>
      <c r="G242" s="59"/>
      <c r="H242" s="59"/>
      <c r="I242" s="59"/>
      <c r="J242" s="59"/>
      <c r="K242" s="59"/>
      <c r="L242" s="59"/>
      <c r="M242" s="59"/>
      <c r="N242" s="3">
        <f t="shared" si="90"/>
        <v>0</v>
      </c>
      <c r="O242" s="9">
        <f t="shared" si="91"/>
        <v>0</v>
      </c>
      <c r="P242" s="4">
        <f t="shared" si="95"/>
        <v>0</v>
      </c>
      <c r="Q242" s="11">
        <f t="shared" si="96"/>
        <v>0</v>
      </c>
      <c r="R242" s="10">
        <f t="shared" si="94"/>
        <v>0</v>
      </c>
      <c r="S242" s="8"/>
    </row>
    <row r="243" spans="1:19">
      <c r="A243" s="59">
        <v>5</v>
      </c>
      <c r="B243" s="59"/>
      <c r="C243" s="12"/>
      <c r="D243" s="59"/>
      <c r="E243" s="59"/>
      <c r="F243" s="59"/>
      <c r="G243" s="59"/>
      <c r="H243" s="59"/>
      <c r="I243" s="59"/>
      <c r="J243" s="59"/>
      <c r="K243" s="59"/>
      <c r="L243" s="59"/>
      <c r="M243" s="59"/>
      <c r="N243" s="3">
        <f t="shared" si="90"/>
        <v>0</v>
      </c>
      <c r="O243" s="9">
        <f t="shared" si="91"/>
        <v>0</v>
      </c>
      <c r="P243" s="4">
        <f t="shared" si="95"/>
        <v>0</v>
      </c>
      <c r="Q243" s="11">
        <f t="shared" si="96"/>
        <v>0</v>
      </c>
      <c r="R243" s="10">
        <f t="shared" si="94"/>
        <v>0</v>
      </c>
      <c r="S243" s="8"/>
    </row>
    <row r="244" spans="1:19">
      <c r="A244" s="59">
        <v>6</v>
      </c>
      <c r="B244" s="59"/>
      <c r="C244" s="12"/>
      <c r="D244" s="59"/>
      <c r="E244" s="59"/>
      <c r="F244" s="59"/>
      <c r="G244" s="59"/>
      <c r="H244" s="59"/>
      <c r="I244" s="59"/>
      <c r="J244" s="59"/>
      <c r="K244" s="59"/>
      <c r="L244" s="59"/>
      <c r="M244" s="59"/>
      <c r="N244" s="3">
        <f t="shared" si="90"/>
        <v>0</v>
      </c>
      <c r="O244" s="9">
        <f t="shared" si="91"/>
        <v>0</v>
      </c>
      <c r="P244" s="4">
        <f t="shared" si="95"/>
        <v>0</v>
      </c>
      <c r="Q244" s="11">
        <f t="shared" si="96"/>
        <v>0</v>
      </c>
      <c r="R244" s="10">
        <f t="shared" si="94"/>
        <v>0</v>
      </c>
      <c r="S244" s="8"/>
    </row>
    <row r="245" spans="1:19">
      <c r="A245" s="59">
        <v>7</v>
      </c>
      <c r="B245" s="59"/>
      <c r="C245" s="12"/>
      <c r="D245" s="59"/>
      <c r="E245" s="59"/>
      <c r="F245" s="59"/>
      <c r="G245" s="59"/>
      <c r="H245" s="59"/>
      <c r="I245" s="59"/>
      <c r="J245" s="59"/>
      <c r="K245" s="59"/>
      <c r="L245" s="59"/>
      <c r="M245" s="59"/>
      <c r="N245" s="3">
        <f t="shared" si="90"/>
        <v>0</v>
      </c>
      <c r="O245" s="9">
        <f t="shared" si="91"/>
        <v>0</v>
      </c>
      <c r="P245" s="4">
        <f t="shared" si="95"/>
        <v>0</v>
      </c>
      <c r="Q245" s="11">
        <f t="shared" si="96"/>
        <v>0</v>
      </c>
      <c r="R245" s="10">
        <f t="shared" si="94"/>
        <v>0</v>
      </c>
      <c r="S245" s="8"/>
    </row>
    <row r="246" spans="1:19">
      <c r="A246" s="59">
        <v>8</v>
      </c>
      <c r="B246" s="59"/>
      <c r="C246" s="12"/>
      <c r="D246" s="59"/>
      <c r="E246" s="59"/>
      <c r="F246" s="59"/>
      <c r="G246" s="59"/>
      <c r="H246" s="59"/>
      <c r="I246" s="59"/>
      <c r="J246" s="59"/>
      <c r="K246" s="59"/>
      <c r="L246" s="59"/>
      <c r="M246" s="59"/>
      <c r="N246" s="3">
        <f t="shared" si="90"/>
        <v>0</v>
      </c>
      <c r="O246" s="9">
        <f t="shared" si="91"/>
        <v>0</v>
      </c>
      <c r="P246" s="4">
        <f t="shared" si="95"/>
        <v>0</v>
      </c>
      <c r="Q246" s="11">
        <f t="shared" si="96"/>
        <v>0</v>
      </c>
      <c r="R246" s="10">
        <f t="shared" si="94"/>
        <v>0</v>
      </c>
      <c r="S246" s="8"/>
    </row>
    <row r="247" spans="1:19">
      <c r="A247" s="59">
        <v>9</v>
      </c>
      <c r="B247" s="59"/>
      <c r="C247" s="12"/>
      <c r="D247" s="59"/>
      <c r="E247" s="59"/>
      <c r="F247" s="59"/>
      <c r="G247" s="59"/>
      <c r="H247" s="59"/>
      <c r="I247" s="59"/>
      <c r="J247" s="59"/>
      <c r="K247" s="59"/>
      <c r="L247" s="59"/>
      <c r="M247" s="59"/>
      <c r="N247" s="3">
        <f t="shared" si="90"/>
        <v>0</v>
      </c>
      <c r="O247" s="9">
        <f t="shared" si="91"/>
        <v>0</v>
      </c>
      <c r="P247" s="4">
        <f t="shared" si="95"/>
        <v>0</v>
      </c>
      <c r="Q247" s="11">
        <f t="shared" si="96"/>
        <v>0</v>
      </c>
      <c r="R247" s="10">
        <f t="shared" si="94"/>
        <v>0</v>
      </c>
      <c r="S247" s="8"/>
    </row>
    <row r="248" spans="1:19">
      <c r="A248" s="59">
        <v>10</v>
      </c>
      <c r="B248" s="59"/>
      <c r="C248" s="12"/>
      <c r="D248" s="59"/>
      <c r="E248" s="59"/>
      <c r="F248" s="59"/>
      <c r="G248" s="59"/>
      <c r="H248" s="59"/>
      <c r="I248" s="59"/>
      <c r="J248" s="59"/>
      <c r="K248" s="59"/>
      <c r="L248" s="59"/>
      <c r="M248" s="59"/>
      <c r="N248" s="3">
        <f t="shared" si="90"/>
        <v>0</v>
      </c>
      <c r="O248" s="9">
        <f t="shared" si="91"/>
        <v>0</v>
      </c>
      <c r="P248" s="4">
        <f t="shared" si="95"/>
        <v>0</v>
      </c>
      <c r="Q248" s="11">
        <f t="shared" si="96"/>
        <v>0</v>
      </c>
      <c r="R248" s="10">
        <f t="shared" si="94"/>
        <v>0</v>
      </c>
      <c r="S248" s="8"/>
    </row>
    <row r="249" spans="1:19">
      <c r="A249" s="62" t="s">
        <v>35</v>
      </c>
      <c r="B249" s="63"/>
      <c r="C249" s="63"/>
      <c r="D249" s="63"/>
      <c r="E249" s="63"/>
      <c r="F249" s="63"/>
      <c r="G249" s="63"/>
      <c r="H249" s="63"/>
      <c r="I249" s="63"/>
      <c r="J249" s="63"/>
      <c r="K249" s="63"/>
      <c r="L249" s="63"/>
      <c r="M249" s="63"/>
      <c r="N249" s="63"/>
      <c r="O249" s="63"/>
      <c r="P249" s="63"/>
      <c r="Q249" s="64"/>
      <c r="R249" s="10">
        <f>SUM(R239:R248)</f>
        <v>0</v>
      </c>
      <c r="S249" s="8"/>
    </row>
    <row r="250" spans="1:19" ht="15.75">
      <c r="A250" s="23" t="s">
        <v>36</v>
      </c>
      <c r="B250" s="23"/>
      <c r="C250" s="15"/>
      <c r="D250" s="15"/>
      <c r="E250" s="15"/>
      <c r="F250" s="15"/>
      <c r="G250" s="15"/>
      <c r="H250" s="15"/>
      <c r="I250" s="15"/>
      <c r="J250" s="15"/>
      <c r="K250" s="15"/>
      <c r="L250" s="15"/>
      <c r="M250" s="15"/>
      <c r="N250" s="15"/>
      <c r="O250" s="15"/>
      <c r="P250" s="15"/>
      <c r="Q250" s="15"/>
      <c r="R250" s="16"/>
      <c r="S250" s="8"/>
    </row>
    <row r="251" spans="1:19">
      <c r="A251" s="48" t="s">
        <v>37</v>
      </c>
      <c r="B251" s="48"/>
      <c r="C251" s="48"/>
      <c r="D251" s="48"/>
      <c r="E251" s="48"/>
      <c r="F251" s="48"/>
      <c r="G251" s="48"/>
      <c r="H251" s="48"/>
      <c r="I251" s="48"/>
      <c r="J251" s="15"/>
      <c r="K251" s="15"/>
      <c r="L251" s="15"/>
      <c r="M251" s="15"/>
      <c r="N251" s="15"/>
      <c r="O251" s="15"/>
      <c r="P251" s="15"/>
      <c r="Q251" s="15"/>
      <c r="R251" s="16"/>
      <c r="S251" s="8"/>
    </row>
    <row r="252" spans="1:19">
      <c r="A252" s="48"/>
      <c r="B252" s="48"/>
      <c r="C252" s="48"/>
      <c r="D252" s="48"/>
      <c r="E252" s="48"/>
      <c r="F252" s="48"/>
      <c r="G252" s="48"/>
      <c r="H252" s="48"/>
      <c r="I252" s="48"/>
      <c r="J252" s="15"/>
      <c r="K252" s="15"/>
      <c r="L252" s="15"/>
      <c r="M252" s="15"/>
      <c r="N252" s="15"/>
      <c r="O252" s="15"/>
      <c r="P252" s="15"/>
      <c r="Q252" s="15"/>
      <c r="R252" s="16"/>
      <c r="S252" s="8"/>
    </row>
    <row r="253" spans="1:19">
      <c r="A253" s="65" t="s">
        <v>129</v>
      </c>
      <c r="B253" s="66"/>
      <c r="C253" s="66"/>
      <c r="D253" s="66"/>
      <c r="E253" s="66"/>
      <c r="F253" s="66"/>
      <c r="G253" s="66"/>
      <c r="H253" s="66"/>
      <c r="I253" s="66"/>
      <c r="J253" s="66"/>
      <c r="K253" s="66"/>
      <c r="L253" s="66"/>
      <c r="M253" s="66"/>
      <c r="N253" s="66"/>
      <c r="O253" s="66"/>
      <c r="P253" s="66"/>
      <c r="Q253" s="55"/>
      <c r="R253" s="8"/>
      <c r="S253" s="8"/>
    </row>
    <row r="254" spans="1:19" ht="18">
      <c r="A254" s="67" t="s">
        <v>26</v>
      </c>
      <c r="B254" s="68"/>
      <c r="C254" s="68"/>
      <c r="D254" s="49"/>
      <c r="E254" s="49"/>
      <c r="F254" s="49"/>
      <c r="G254" s="49"/>
      <c r="H254" s="49"/>
      <c r="I254" s="49"/>
      <c r="J254" s="49"/>
      <c r="K254" s="49"/>
      <c r="L254" s="49"/>
      <c r="M254" s="49"/>
      <c r="N254" s="49"/>
      <c r="O254" s="49"/>
      <c r="P254" s="49"/>
      <c r="Q254" s="55"/>
      <c r="R254" s="8"/>
      <c r="S254" s="8"/>
    </row>
    <row r="255" spans="1:19">
      <c r="A255" s="65" t="s">
        <v>130</v>
      </c>
      <c r="B255" s="66"/>
      <c r="C255" s="66"/>
      <c r="D255" s="66"/>
      <c r="E255" s="66"/>
      <c r="F255" s="66"/>
      <c r="G255" s="66"/>
      <c r="H255" s="66"/>
      <c r="I255" s="66"/>
      <c r="J255" s="66"/>
      <c r="K255" s="66"/>
      <c r="L255" s="66"/>
      <c r="M255" s="66"/>
      <c r="N255" s="66"/>
      <c r="O255" s="66"/>
      <c r="P255" s="66"/>
      <c r="Q255" s="55"/>
      <c r="R255" s="8"/>
      <c r="S255" s="8"/>
    </row>
    <row r="256" spans="1:19">
      <c r="A256" s="59">
        <v>1</v>
      </c>
      <c r="B256" s="59"/>
      <c r="C256" s="12"/>
      <c r="D256" s="59"/>
      <c r="E256" s="59"/>
      <c r="F256" s="59"/>
      <c r="G256" s="59"/>
      <c r="H256" s="59"/>
      <c r="I256" s="59"/>
      <c r="J256" s="59"/>
      <c r="K256" s="59"/>
      <c r="L256" s="59"/>
      <c r="M256" s="59"/>
      <c r="N256" s="3">
        <f t="shared" ref="N256:N265" si="97">(IF(F256="OŽ",IF(L256=1,550.8,IF(L256=2,426.38,IF(L256=3,342.14,IF(L256=4,181.44,IF(L256=5,168.48,IF(L256=6,155.52,IF(L256=7,148.5,IF(L256=8,144,0))))))))+IF(L256&lt;=8,0,IF(L256&lt;=16,137.7,IF(L256&lt;=24,108,IF(L256&lt;=32,80.1,IF(L256&lt;=36,52.2,0)))))-IF(L256&lt;=8,0,IF(L256&lt;=16,(L256-9)*2.754,IF(L256&lt;=24,(L256-17)* 2.754,IF(L256&lt;=32,(L256-25)* 2.754,IF(L256&lt;=36,(L256-33)*2.754,0))))),0)+IF(F256="PČ",IF(L256=1,449,IF(L256=2,314.6,IF(L256=3,238,IF(L256=4,172,IF(L256=5,159,IF(L256=6,145,IF(L256=7,132,IF(L256=8,119,0))))))))+IF(L256&lt;=8,0,IF(L256&lt;=16,88,IF(L256&lt;=24,55,IF(L256&lt;=32,22,0))))-IF(L256&lt;=8,0,IF(L256&lt;=16,(L256-9)*2.245,IF(L256&lt;=24,(L256-17)*2.245,IF(L256&lt;=32,(L256-25)*2.245,0)))),0)+IF(F256="PČneol",IF(L256=1,85,IF(L256=2,64.61,IF(L256=3,50.76,IF(L256=4,16.25,IF(L256=5,15,IF(L256=6,13.75,IF(L256=7,12.5,IF(L256=8,11.25,0))))))))+IF(L256&lt;=8,0,IF(L256&lt;=16,9,0))-IF(L256&lt;=8,0,IF(L256&lt;=16,(L256-9)*0.425,0)),0)+IF(F256="PŽ",IF(L256=1,85,IF(L256=2,59.5,IF(L256=3,45,IF(L256=4,32.5,IF(L256=5,30,IF(L256=6,27.5,IF(L256=7,25,IF(L256=8,22.5,0))))))))+IF(L256&lt;=8,0,IF(L256&lt;=16,19,IF(L256&lt;=24,13,IF(L256&lt;=32,8,0))))-IF(L256&lt;=8,0,IF(L256&lt;=16,(L256-9)*0.425,IF(L256&lt;=24,(L256-17)*0.425,IF(L256&lt;=32,(L256-25)*0.425,0)))),0)+IF(F256="EČ",IF(L256=1,204,IF(L256=2,156.24,IF(L256=3,123.84,IF(L256=4,72,IF(L256=5,66,IF(L256=6,60,IF(L256=7,54,IF(L256=8,48,0))))))))+IF(L256&lt;=8,0,IF(L256&lt;=16,40,IF(L256&lt;=24,25,0)))-IF(L256&lt;=8,0,IF(L256&lt;=16,(L256-9)*1.02,IF(L256&lt;=24,(L256-17)*1.02,0))),0)+IF(F256="EČneol",IF(L256=1,68,IF(L256=2,51.69,IF(L256=3,40.61,IF(L256=4,13,IF(L256=5,12,IF(L256=6,11,IF(L256=7,10,IF(L256=8,9,0)))))))))+IF(F256="EŽ",IF(L256=1,68,IF(L256=2,47.6,IF(L256=3,36,IF(L256=4,18,IF(L256=5,16.5,IF(L256=6,15,IF(L256=7,13.5,IF(L256=8,12,0))))))))+IF(L256&lt;=8,0,IF(L256&lt;=16,10,IF(L256&lt;=24,6,0)))-IF(L256&lt;=8,0,IF(L256&lt;=16,(L256-9)*0.34,IF(L256&lt;=24,(L256-17)*0.34,0))),0)+IF(F256="PT",IF(L256=1,68,IF(L256=2,52.08,IF(L256=3,41.28,IF(L256=4,24,IF(L256=5,22,IF(L256=6,20,IF(L256=7,18,IF(L256=8,16,0))))))))+IF(L256&lt;=8,0,IF(L256&lt;=16,13,IF(L256&lt;=24,9,IF(L256&lt;=32,4,0))))-IF(L256&lt;=8,0,IF(L256&lt;=16,(L256-9)*0.34,IF(L256&lt;=24,(L256-17)*0.34,IF(L256&lt;=32,(L256-25)*0.34,0)))),0)+IF(F256="JOŽ",IF(L256=1,85,IF(L256=2,59.5,IF(L256=3,45,IF(L256=4,32.5,IF(L256=5,30,IF(L256=6,27.5,IF(L256=7,25,IF(L256=8,22.5,0))))))))+IF(L256&lt;=8,0,IF(L256&lt;=16,19,IF(L256&lt;=24,13,0)))-IF(L256&lt;=8,0,IF(L256&lt;=16,(L256-9)*0.425,IF(L256&lt;=24,(L256-17)*0.425,0))),0)+IF(F256="JPČ",IF(L256=1,68,IF(L256=2,47.6,IF(L256=3,36,IF(L256=4,26,IF(L256=5,24,IF(L256=6,22,IF(L256=7,20,IF(L256=8,18,0))))))))+IF(L256&lt;=8,0,IF(L256&lt;=16,13,IF(L256&lt;=24,9,0)))-IF(L256&lt;=8,0,IF(L256&lt;=16,(L256-9)*0.34,IF(L256&lt;=24,(L256-17)*0.34,0))),0)+IF(F256="JEČ",IF(L256=1,34,IF(L256=2,26.04,IF(L256=3,20.6,IF(L256=4,12,IF(L256=5,11,IF(L256=6,10,IF(L256=7,9,IF(L256=8,8,0))))))))+IF(L256&lt;=8,0,IF(L256&lt;=16,6,0))-IF(L256&lt;=8,0,IF(L256&lt;=16,(L256-9)*0.17,0)),0)+IF(F256="JEOF",IF(L256=1,34,IF(L256=2,26.04,IF(L256=3,20.6,IF(L256=4,12,IF(L256=5,11,IF(L256=6,10,IF(L256=7,9,IF(L256=8,8,0))))))))+IF(L256&lt;=8,0,IF(L256&lt;=16,6,0))-IF(L256&lt;=8,0,IF(L256&lt;=16,(L256-9)*0.17,0)),0)+IF(F256="JnPČ",IF(L256=1,51,IF(L256=2,35.7,IF(L256=3,27,IF(L256=4,19.5,IF(L256=5,18,IF(L256=6,16.5,IF(L256=7,15,IF(L256=8,13.5,0))))))))+IF(L256&lt;=8,0,IF(L256&lt;=16,10,0))-IF(L256&lt;=8,0,IF(L256&lt;=16,(L256-9)*0.255,0)),0)+IF(F256="JnEČ",IF(L256=1,25.5,IF(L256=2,19.53,IF(L256=3,15.48,IF(L256=4,9,IF(L256=5,8.25,IF(L256=6,7.5,IF(L256=7,6.75,IF(L256=8,6,0))))))))+IF(L256&lt;=8,0,IF(L256&lt;=16,5,0))-IF(L256&lt;=8,0,IF(L256&lt;=16,(L256-9)*0.1275,0)),0)+IF(F256="JčPČ",IF(L256=1,21.25,IF(L256=2,14.5,IF(L256=3,11.5,IF(L256=4,7,IF(L256=5,6.5,IF(L256=6,6,IF(L256=7,5.5,IF(L256=8,5,0))))))))+IF(L256&lt;=8,0,IF(L256&lt;=16,4,0))-IF(L256&lt;=8,0,IF(L256&lt;=16,(L256-9)*0.10625,0)),0)+IF(F256="JčEČ",IF(L256=1,17,IF(L256=2,13.02,IF(L256=3,10.32,IF(L256=4,6,IF(L256=5,5.5,IF(L256=6,5,IF(L256=7,4.5,IF(L256=8,4,0))))))))+IF(L256&lt;=8,0,IF(L256&lt;=16,3,0))-IF(L256&lt;=8,0,IF(L256&lt;=16,(L256-9)*0.085,0)),0)+IF(F256="NEAK",IF(L256=1,11.48,IF(L256=2,8.79,IF(L256=3,6.97,IF(L256=4,4.05,IF(L256=5,3.71,IF(L256=6,3.38,IF(L256=7,3.04,IF(L256=8,2.7,0))))))))+IF(L256&lt;=8,0,IF(L256&lt;=16,2,IF(L256&lt;=24,1.3,0)))-IF(L256&lt;=8,0,IF(L256&lt;=16,(L256-9)*0.0574,IF(L256&lt;=24,(L256-17)*0.0574,0))),0))*IF(L256&lt;0,1,IF(OR(F256="PČ",F256="PŽ",F256="PT"),IF(J256&lt;32,J256/32,1),1))* IF(L256&lt;0,1,IF(OR(F256="EČ",F256="EŽ",F256="JOŽ",F256="JPČ",F256="NEAK"),IF(J256&lt;24,J256/24,1),1))*IF(L256&lt;0,1,IF(OR(F256="PČneol",F256="JEČ",F256="JEOF",F256="JnPČ",F256="JnEČ",F256="JčPČ",F256="JčEČ"),IF(J256&lt;16,J256/16,1),1))*IF(L256&lt;0,1,IF(F256="EČneol",IF(J256&lt;8,J256/8,1),1))</f>
        <v>0</v>
      </c>
      <c r="O256" s="9">
        <f t="shared" ref="O256:O265" si="98">IF(F256="OŽ",N256,IF(H256="Ne",IF(J256*0.3&lt;J256-L256,N256,0),IF(J256*0.1&lt;J256-L256,N256,0)))</f>
        <v>0</v>
      </c>
      <c r="P256" s="4">
        <f t="shared" ref="P256" si="99">IF(O256=0,0,IF(F256="OŽ",IF(L256&gt;35,0,IF(J256&gt;35,(36-L256)*1.836,((36-L256)-(36-J256))*1.836)),0)+IF(F256="PČ",IF(L256&gt;31,0,IF(J256&gt;31,(32-L256)*1.347,((32-L256)-(32-J256))*1.347)),0)+ IF(F256="PČneol",IF(L256&gt;15,0,IF(J256&gt;15,(16-L256)*0.255,((16-L256)-(16-J256))*0.255)),0)+IF(F256="PŽ",IF(L256&gt;31,0,IF(J256&gt;31,(32-L256)*0.255,((32-L256)-(32-J256))*0.255)),0)+IF(F256="EČ",IF(L256&gt;23,0,IF(J256&gt;23,(24-L256)*0.612,((24-L256)-(24-J256))*0.612)),0)+IF(F256="EČneol",IF(L256&gt;7,0,IF(J256&gt;7,(8-L256)*0.204,((8-L256)-(8-J256))*0.204)),0)+IF(F256="EŽ",IF(L256&gt;23,0,IF(J256&gt;23,(24-L256)*0.204,((24-L256)-(24-J256))*0.204)),0)+IF(F256="PT",IF(L256&gt;31,0,IF(J256&gt;31,(32-L256)*0.204,((32-L256)-(32-J256))*0.204)),0)+IF(F256="JOŽ",IF(L256&gt;23,0,IF(J256&gt;23,(24-L256)*0.255,((24-L256)-(24-J256))*0.255)),0)+IF(F256="JPČ",IF(L256&gt;23,0,IF(J256&gt;23,(24-L256)*0.204,((24-L256)-(24-J256))*0.204)),0)+IF(F256="JEČ",IF(L256&gt;15,0,IF(J256&gt;15,(16-L256)*0.102,((16-L256)-(16-J256))*0.102)),0)+IF(F256="JEOF",IF(L256&gt;15,0,IF(J256&gt;15,(16-L256)*0.102,((16-L256)-(16-J256))*0.102)),0)+IF(F256="JnPČ",IF(L256&gt;15,0,IF(J256&gt;15,(16-L256)*0.153,((16-L256)-(16-J256))*0.153)),0)+IF(F256="JnEČ",IF(L256&gt;15,0,IF(J256&gt;15,(16-L256)*0.0765,((16-L256)-(16-J256))*0.0765)),0)+IF(F256="JčPČ",IF(L256&gt;15,0,IF(J256&gt;15,(16-L256)*0.06375,((16-L256)-(16-J256))*0.06375)),0)+IF(F256="JčEČ",IF(L256&gt;15,0,IF(J256&gt;15,(16-L256)*0.051,((16-L256)-(16-J256))*0.051)),0)+IF(F256="NEAK",IF(L256&gt;23,0,IF(J256&gt;23,(24-L256)*0.03444,((24-L256)-(24-J256))*0.03444)),0))</f>
        <v>0</v>
      </c>
      <c r="Q256" s="11">
        <f t="shared" ref="Q256" si="100">IF(ISERROR(P256*100/N256),0,(P256*100/N256))</f>
        <v>0</v>
      </c>
      <c r="R256" s="10">
        <f t="shared" ref="R256:R265" si="101">IF(Q256&lt;=30,O256+P256,O256+O256*0.3)*IF(G256=1,0.4,IF(G256=2,0.75,IF(G256="1 (kas 4 m. 1 k. nerengiamos)",0.52,1)))*IF(D256="olimpinė",1,IF(M256="Ne",0.5,1))*IF(OR(A$5="Lietuvos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federacija"),IF(OR(J256&lt;8,K256&lt;16),0,1),1)*E256*IF(I256&lt;=1,1,1/I256)*IF(OR(A$5="Lietuvos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56" s="8"/>
    </row>
    <row r="257" spans="1:19">
      <c r="A257" s="59">
        <v>2</v>
      </c>
      <c r="B257" s="59"/>
      <c r="C257" s="12"/>
      <c r="D257" s="59"/>
      <c r="E257" s="59"/>
      <c r="F257" s="59"/>
      <c r="G257" s="59"/>
      <c r="H257" s="59"/>
      <c r="I257" s="59"/>
      <c r="J257" s="59"/>
      <c r="K257" s="59"/>
      <c r="L257" s="59"/>
      <c r="M257" s="59"/>
      <c r="N257" s="3">
        <f t="shared" si="97"/>
        <v>0</v>
      </c>
      <c r="O257" s="9">
        <f t="shared" si="98"/>
        <v>0</v>
      </c>
      <c r="P257" s="4">
        <f t="shared" ref="P257:P265" si="102">IF(O257=0,0,IF(F257="OŽ",IF(L257&gt;35,0,IF(J257&gt;35,(36-L257)*1.836,((36-L257)-(36-J257))*1.836)),0)+IF(F257="PČ",IF(L257&gt;31,0,IF(J257&gt;31,(32-L257)*1.347,((32-L257)-(32-J257))*1.347)),0)+ IF(F257="PČneol",IF(L257&gt;15,0,IF(J257&gt;15,(16-L257)*0.255,((16-L257)-(16-J257))*0.255)),0)+IF(F257="PŽ",IF(L257&gt;31,0,IF(J257&gt;31,(32-L257)*0.255,((32-L257)-(32-J257))*0.255)),0)+IF(F257="EČ",IF(L257&gt;23,0,IF(J257&gt;23,(24-L257)*0.612,((24-L257)-(24-J257))*0.612)),0)+IF(F257="EČneol",IF(L257&gt;7,0,IF(J257&gt;7,(8-L257)*0.204,((8-L257)-(8-J257))*0.204)),0)+IF(F257="EŽ",IF(L257&gt;23,0,IF(J257&gt;23,(24-L257)*0.204,((24-L257)-(24-J257))*0.204)),0)+IF(F257="PT",IF(L257&gt;31,0,IF(J257&gt;31,(32-L257)*0.204,((32-L257)-(32-J257))*0.204)),0)+IF(F257="JOŽ",IF(L257&gt;23,0,IF(J257&gt;23,(24-L257)*0.255,((24-L257)-(24-J257))*0.255)),0)+IF(F257="JPČ",IF(L257&gt;23,0,IF(J257&gt;23,(24-L257)*0.204,((24-L257)-(24-J257))*0.204)),0)+IF(F257="JEČ",IF(L257&gt;15,0,IF(J257&gt;15,(16-L257)*0.102,((16-L257)-(16-J257))*0.102)),0)+IF(F257="JEOF",IF(L257&gt;15,0,IF(J257&gt;15,(16-L257)*0.102,((16-L257)-(16-J257))*0.102)),0)+IF(F257="JnPČ",IF(L257&gt;15,0,IF(J257&gt;15,(16-L257)*0.153,((16-L257)-(16-J257))*0.153)),0)+IF(F257="JnEČ",IF(L257&gt;15,0,IF(J257&gt;15,(16-L257)*0.0765,((16-L257)-(16-J257))*0.0765)),0)+IF(F257="JčPČ",IF(L257&gt;15,0,IF(J257&gt;15,(16-L257)*0.06375,((16-L257)-(16-J257))*0.06375)),0)+IF(F257="JčEČ",IF(L257&gt;15,0,IF(J257&gt;15,(16-L257)*0.051,((16-L257)-(16-J257))*0.051)),0)+IF(F257="NEAK",IF(L257&gt;23,0,IF(J257&gt;23,(24-L257)*0.03444,((24-L257)-(24-J257))*0.03444)),0))</f>
        <v>0</v>
      </c>
      <c r="Q257" s="11">
        <f t="shared" ref="Q257:Q265" si="103">IF(ISERROR(P257*100/N257),0,(P257*100/N257))</f>
        <v>0</v>
      </c>
      <c r="R257" s="10">
        <f t="shared" si="101"/>
        <v>0</v>
      </c>
      <c r="S257" s="8"/>
    </row>
    <row r="258" spans="1:19">
      <c r="A258" s="59">
        <v>3</v>
      </c>
      <c r="B258" s="59"/>
      <c r="C258" s="12"/>
      <c r="D258" s="59"/>
      <c r="E258" s="59"/>
      <c r="F258" s="59"/>
      <c r="G258" s="59"/>
      <c r="H258" s="59"/>
      <c r="I258" s="59"/>
      <c r="J258" s="59"/>
      <c r="K258" s="59"/>
      <c r="L258" s="59"/>
      <c r="M258" s="59"/>
      <c r="N258" s="3">
        <f t="shared" si="97"/>
        <v>0</v>
      </c>
      <c r="O258" s="9">
        <f t="shared" si="98"/>
        <v>0</v>
      </c>
      <c r="P258" s="4">
        <f t="shared" si="102"/>
        <v>0</v>
      </c>
      <c r="Q258" s="11">
        <f t="shared" si="103"/>
        <v>0</v>
      </c>
      <c r="R258" s="10">
        <f t="shared" si="101"/>
        <v>0</v>
      </c>
      <c r="S258" s="8"/>
    </row>
    <row r="259" spans="1:19">
      <c r="A259" s="59">
        <v>4</v>
      </c>
      <c r="B259" s="59"/>
      <c r="C259" s="12"/>
      <c r="D259" s="59"/>
      <c r="E259" s="59"/>
      <c r="F259" s="59"/>
      <c r="G259" s="59"/>
      <c r="H259" s="59"/>
      <c r="I259" s="59"/>
      <c r="J259" s="59"/>
      <c r="K259" s="59"/>
      <c r="L259" s="59"/>
      <c r="M259" s="59"/>
      <c r="N259" s="3">
        <f t="shared" si="97"/>
        <v>0</v>
      </c>
      <c r="O259" s="9">
        <f t="shared" si="98"/>
        <v>0</v>
      </c>
      <c r="P259" s="4">
        <f t="shared" si="102"/>
        <v>0</v>
      </c>
      <c r="Q259" s="11">
        <f t="shared" si="103"/>
        <v>0</v>
      </c>
      <c r="R259" s="10">
        <f t="shared" si="101"/>
        <v>0</v>
      </c>
      <c r="S259" s="8"/>
    </row>
    <row r="260" spans="1:19">
      <c r="A260" s="59">
        <v>5</v>
      </c>
      <c r="B260" s="59"/>
      <c r="C260" s="12"/>
      <c r="D260" s="59"/>
      <c r="E260" s="59"/>
      <c r="F260" s="59"/>
      <c r="G260" s="59"/>
      <c r="H260" s="59"/>
      <c r="I260" s="59"/>
      <c r="J260" s="59"/>
      <c r="K260" s="59"/>
      <c r="L260" s="59"/>
      <c r="M260" s="59"/>
      <c r="N260" s="3">
        <f t="shared" si="97"/>
        <v>0</v>
      </c>
      <c r="O260" s="9">
        <f t="shared" si="98"/>
        <v>0</v>
      </c>
      <c r="P260" s="4">
        <f t="shared" si="102"/>
        <v>0</v>
      </c>
      <c r="Q260" s="11">
        <f t="shared" si="103"/>
        <v>0</v>
      </c>
      <c r="R260" s="10">
        <f t="shared" si="101"/>
        <v>0</v>
      </c>
      <c r="S260" s="8"/>
    </row>
    <row r="261" spans="1:19">
      <c r="A261" s="59">
        <v>6</v>
      </c>
      <c r="B261" s="59"/>
      <c r="C261" s="12"/>
      <c r="D261" s="59"/>
      <c r="E261" s="59"/>
      <c r="F261" s="59"/>
      <c r="G261" s="59"/>
      <c r="H261" s="59"/>
      <c r="I261" s="59"/>
      <c r="J261" s="59"/>
      <c r="K261" s="59"/>
      <c r="L261" s="59"/>
      <c r="M261" s="59"/>
      <c r="N261" s="3">
        <f t="shared" si="97"/>
        <v>0</v>
      </c>
      <c r="O261" s="9">
        <f t="shared" si="98"/>
        <v>0</v>
      </c>
      <c r="P261" s="4">
        <f t="shared" si="102"/>
        <v>0</v>
      </c>
      <c r="Q261" s="11">
        <f t="shared" si="103"/>
        <v>0</v>
      </c>
      <c r="R261" s="10">
        <f t="shared" si="101"/>
        <v>0</v>
      </c>
      <c r="S261" s="8"/>
    </row>
    <row r="262" spans="1:19">
      <c r="A262" s="59">
        <v>7</v>
      </c>
      <c r="B262" s="59"/>
      <c r="C262" s="12"/>
      <c r="D262" s="59"/>
      <c r="E262" s="59"/>
      <c r="F262" s="59"/>
      <c r="G262" s="59"/>
      <c r="H262" s="59"/>
      <c r="I262" s="59"/>
      <c r="J262" s="59"/>
      <c r="K262" s="59"/>
      <c r="L262" s="59"/>
      <c r="M262" s="59"/>
      <c r="N262" s="3">
        <f t="shared" si="97"/>
        <v>0</v>
      </c>
      <c r="O262" s="9">
        <f t="shared" si="98"/>
        <v>0</v>
      </c>
      <c r="P262" s="4">
        <f t="shared" si="102"/>
        <v>0</v>
      </c>
      <c r="Q262" s="11">
        <f t="shared" si="103"/>
        <v>0</v>
      </c>
      <c r="R262" s="10">
        <f t="shared" si="101"/>
        <v>0</v>
      </c>
      <c r="S262" s="8"/>
    </row>
    <row r="263" spans="1:19">
      <c r="A263" s="59">
        <v>8</v>
      </c>
      <c r="B263" s="59"/>
      <c r="C263" s="12"/>
      <c r="D263" s="59"/>
      <c r="E263" s="59"/>
      <c r="F263" s="59"/>
      <c r="G263" s="59"/>
      <c r="H263" s="59"/>
      <c r="I263" s="59"/>
      <c r="J263" s="59"/>
      <c r="K263" s="59"/>
      <c r="L263" s="59"/>
      <c r="M263" s="59"/>
      <c r="N263" s="3">
        <f t="shared" si="97"/>
        <v>0</v>
      </c>
      <c r="O263" s="9">
        <f t="shared" si="98"/>
        <v>0</v>
      </c>
      <c r="P263" s="4">
        <f t="shared" si="102"/>
        <v>0</v>
      </c>
      <c r="Q263" s="11">
        <f t="shared" si="103"/>
        <v>0</v>
      </c>
      <c r="R263" s="10">
        <f t="shared" si="101"/>
        <v>0</v>
      </c>
      <c r="S263" s="8"/>
    </row>
    <row r="264" spans="1:19">
      <c r="A264" s="59">
        <v>9</v>
      </c>
      <c r="B264" s="59"/>
      <c r="C264" s="12"/>
      <c r="D264" s="59"/>
      <c r="E264" s="59"/>
      <c r="F264" s="59"/>
      <c r="G264" s="59"/>
      <c r="H264" s="59"/>
      <c r="I264" s="59"/>
      <c r="J264" s="59"/>
      <c r="K264" s="59"/>
      <c r="L264" s="59"/>
      <c r="M264" s="59"/>
      <c r="N264" s="3">
        <f t="shared" si="97"/>
        <v>0</v>
      </c>
      <c r="O264" s="9">
        <f t="shared" si="98"/>
        <v>0</v>
      </c>
      <c r="P264" s="4">
        <f t="shared" si="102"/>
        <v>0</v>
      </c>
      <c r="Q264" s="11">
        <f t="shared" si="103"/>
        <v>0</v>
      </c>
      <c r="R264" s="10">
        <f t="shared" si="101"/>
        <v>0</v>
      </c>
      <c r="S264" s="8"/>
    </row>
    <row r="265" spans="1:19">
      <c r="A265" s="59">
        <v>10</v>
      </c>
      <c r="B265" s="59"/>
      <c r="C265" s="12"/>
      <c r="D265" s="59"/>
      <c r="E265" s="59"/>
      <c r="F265" s="59"/>
      <c r="G265" s="59"/>
      <c r="H265" s="59"/>
      <c r="I265" s="59"/>
      <c r="J265" s="59"/>
      <c r="K265" s="59"/>
      <c r="L265" s="59"/>
      <c r="M265" s="59"/>
      <c r="N265" s="3">
        <f t="shared" si="97"/>
        <v>0</v>
      </c>
      <c r="O265" s="9">
        <f t="shared" si="98"/>
        <v>0</v>
      </c>
      <c r="P265" s="4">
        <f t="shared" si="102"/>
        <v>0</v>
      </c>
      <c r="Q265" s="11">
        <f t="shared" si="103"/>
        <v>0</v>
      </c>
      <c r="R265" s="10">
        <f t="shared" si="101"/>
        <v>0</v>
      </c>
      <c r="S265" s="8"/>
    </row>
    <row r="266" spans="1:19">
      <c r="A266" s="62" t="s">
        <v>35</v>
      </c>
      <c r="B266" s="63"/>
      <c r="C266" s="63"/>
      <c r="D266" s="63"/>
      <c r="E266" s="63"/>
      <c r="F266" s="63"/>
      <c r="G266" s="63"/>
      <c r="H266" s="63"/>
      <c r="I266" s="63"/>
      <c r="J266" s="63"/>
      <c r="K266" s="63"/>
      <c r="L266" s="63"/>
      <c r="M266" s="63"/>
      <c r="N266" s="63"/>
      <c r="O266" s="63"/>
      <c r="P266" s="63"/>
      <c r="Q266" s="64"/>
      <c r="R266" s="10">
        <f>SUM(R256:R265)</f>
        <v>0</v>
      </c>
      <c r="S266" s="8"/>
    </row>
    <row r="267" spans="1:19" ht="15.75">
      <c r="A267" s="23" t="s">
        <v>36</v>
      </c>
      <c r="B267" s="23"/>
      <c r="C267" s="15"/>
      <c r="D267" s="15"/>
      <c r="E267" s="15"/>
      <c r="F267" s="15"/>
      <c r="G267" s="15"/>
      <c r="H267" s="15"/>
      <c r="I267" s="15"/>
      <c r="J267" s="15"/>
      <c r="K267" s="15"/>
      <c r="L267" s="15"/>
      <c r="M267" s="15"/>
      <c r="N267" s="15"/>
      <c r="O267" s="15"/>
      <c r="P267" s="15"/>
      <c r="Q267" s="15"/>
      <c r="R267" s="16"/>
      <c r="S267" s="8"/>
    </row>
    <row r="268" spans="1:19">
      <c r="A268" s="48" t="s">
        <v>37</v>
      </c>
      <c r="B268" s="48"/>
      <c r="C268" s="48"/>
      <c r="D268" s="48"/>
      <c r="E268" s="48"/>
      <c r="F268" s="48"/>
      <c r="G268" s="48"/>
      <c r="H268" s="48"/>
      <c r="I268" s="48"/>
      <c r="J268" s="15"/>
      <c r="K268" s="15"/>
      <c r="L268" s="15"/>
      <c r="M268" s="15"/>
      <c r="N268" s="15"/>
      <c r="O268" s="15"/>
      <c r="P268" s="15"/>
      <c r="Q268" s="15"/>
      <c r="R268" s="16"/>
      <c r="S268" s="8"/>
    </row>
    <row r="269" spans="1:19">
      <c r="A269" s="65" t="s">
        <v>129</v>
      </c>
      <c r="B269" s="66"/>
      <c r="C269" s="66"/>
      <c r="D269" s="66"/>
      <c r="E269" s="66"/>
      <c r="F269" s="66"/>
      <c r="G269" s="66"/>
      <c r="H269" s="66"/>
      <c r="I269" s="66"/>
      <c r="J269" s="66"/>
      <c r="K269" s="66"/>
      <c r="L269" s="66"/>
      <c r="M269" s="66"/>
      <c r="N269" s="66"/>
      <c r="O269" s="66"/>
      <c r="P269" s="66"/>
      <c r="Q269" s="55"/>
      <c r="R269" s="8"/>
      <c r="S269" s="8"/>
    </row>
    <row r="270" spans="1:19" ht="18">
      <c r="A270" s="67" t="s">
        <v>26</v>
      </c>
      <c r="B270" s="68"/>
      <c r="C270" s="68"/>
      <c r="D270" s="49"/>
      <c r="E270" s="49"/>
      <c r="F270" s="49"/>
      <c r="G270" s="49"/>
      <c r="H270" s="49"/>
      <c r="I270" s="49"/>
      <c r="J270" s="49"/>
      <c r="K270" s="49"/>
      <c r="L270" s="49"/>
      <c r="M270" s="49"/>
      <c r="N270" s="49"/>
      <c r="O270" s="49"/>
      <c r="P270" s="49"/>
      <c r="Q270" s="55"/>
      <c r="R270" s="8"/>
      <c r="S270" s="8"/>
    </row>
    <row r="271" spans="1:19">
      <c r="A271" s="65" t="s">
        <v>130</v>
      </c>
      <c r="B271" s="66"/>
      <c r="C271" s="66"/>
      <c r="D271" s="66"/>
      <c r="E271" s="66"/>
      <c r="F271" s="66"/>
      <c r="G271" s="66"/>
      <c r="H271" s="66"/>
      <c r="I271" s="66"/>
      <c r="J271" s="66"/>
      <c r="K271" s="66"/>
      <c r="L271" s="66"/>
      <c r="M271" s="66"/>
      <c r="N271" s="66"/>
      <c r="O271" s="66"/>
      <c r="P271" s="66"/>
      <c r="Q271" s="55"/>
      <c r="R271" s="8"/>
      <c r="S271" s="8"/>
    </row>
    <row r="272" spans="1:19">
      <c r="A272" s="59">
        <v>1</v>
      </c>
      <c r="B272" s="59"/>
      <c r="C272" s="12"/>
      <c r="D272" s="59"/>
      <c r="E272" s="59"/>
      <c r="F272" s="59"/>
      <c r="G272" s="59"/>
      <c r="H272" s="59"/>
      <c r="I272" s="59"/>
      <c r="J272" s="59"/>
      <c r="K272" s="59"/>
      <c r="L272" s="59"/>
      <c r="M272" s="59"/>
      <c r="N272" s="3">
        <f t="shared" ref="N272:N281" si="104">(IF(F272="OŽ",IF(L272=1,550.8,IF(L272=2,426.38,IF(L272=3,342.14,IF(L272=4,181.44,IF(L272=5,168.48,IF(L272=6,155.52,IF(L272=7,148.5,IF(L272=8,144,0))))))))+IF(L272&lt;=8,0,IF(L272&lt;=16,137.7,IF(L272&lt;=24,108,IF(L272&lt;=32,80.1,IF(L272&lt;=36,52.2,0)))))-IF(L272&lt;=8,0,IF(L272&lt;=16,(L272-9)*2.754,IF(L272&lt;=24,(L272-17)* 2.754,IF(L272&lt;=32,(L272-25)* 2.754,IF(L272&lt;=36,(L272-33)*2.754,0))))),0)+IF(F272="PČ",IF(L272=1,449,IF(L272=2,314.6,IF(L272=3,238,IF(L272=4,172,IF(L272=5,159,IF(L272=6,145,IF(L272=7,132,IF(L272=8,119,0))))))))+IF(L272&lt;=8,0,IF(L272&lt;=16,88,IF(L272&lt;=24,55,IF(L272&lt;=32,22,0))))-IF(L272&lt;=8,0,IF(L272&lt;=16,(L272-9)*2.245,IF(L272&lt;=24,(L272-17)*2.245,IF(L272&lt;=32,(L272-25)*2.245,0)))),0)+IF(F272="PČneol",IF(L272=1,85,IF(L272=2,64.61,IF(L272=3,50.76,IF(L272=4,16.25,IF(L272=5,15,IF(L272=6,13.75,IF(L272=7,12.5,IF(L272=8,11.25,0))))))))+IF(L272&lt;=8,0,IF(L272&lt;=16,9,0))-IF(L272&lt;=8,0,IF(L272&lt;=16,(L272-9)*0.425,0)),0)+IF(F272="PŽ",IF(L272=1,85,IF(L272=2,59.5,IF(L272=3,45,IF(L272=4,32.5,IF(L272=5,30,IF(L272=6,27.5,IF(L272=7,25,IF(L272=8,22.5,0))))))))+IF(L272&lt;=8,0,IF(L272&lt;=16,19,IF(L272&lt;=24,13,IF(L272&lt;=32,8,0))))-IF(L272&lt;=8,0,IF(L272&lt;=16,(L272-9)*0.425,IF(L272&lt;=24,(L272-17)*0.425,IF(L272&lt;=32,(L272-25)*0.425,0)))),0)+IF(F272="EČ",IF(L272=1,204,IF(L272=2,156.24,IF(L272=3,123.84,IF(L272=4,72,IF(L272=5,66,IF(L272=6,60,IF(L272=7,54,IF(L272=8,48,0))))))))+IF(L272&lt;=8,0,IF(L272&lt;=16,40,IF(L272&lt;=24,25,0)))-IF(L272&lt;=8,0,IF(L272&lt;=16,(L272-9)*1.02,IF(L272&lt;=24,(L272-17)*1.02,0))),0)+IF(F272="EČneol",IF(L272=1,68,IF(L272=2,51.69,IF(L272=3,40.61,IF(L272=4,13,IF(L272=5,12,IF(L272=6,11,IF(L272=7,10,IF(L272=8,9,0)))))))))+IF(F272="EŽ",IF(L272=1,68,IF(L272=2,47.6,IF(L272=3,36,IF(L272=4,18,IF(L272=5,16.5,IF(L272=6,15,IF(L272=7,13.5,IF(L272=8,12,0))))))))+IF(L272&lt;=8,0,IF(L272&lt;=16,10,IF(L272&lt;=24,6,0)))-IF(L272&lt;=8,0,IF(L272&lt;=16,(L272-9)*0.34,IF(L272&lt;=24,(L272-17)*0.34,0))),0)+IF(F272="PT",IF(L272=1,68,IF(L272=2,52.08,IF(L272=3,41.28,IF(L272=4,24,IF(L272=5,22,IF(L272=6,20,IF(L272=7,18,IF(L272=8,16,0))))))))+IF(L272&lt;=8,0,IF(L272&lt;=16,13,IF(L272&lt;=24,9,IF(L272&lt;=32,4,0))))-IF(L272&lt;=8,0,IF(L272&lt;=16,(L272-9)*0.34,IF(L272&lt;=24,(L272-17)*0.34,IF(L272&lt;=32,(L272-25)*0.34,0)))),0)+IF(F272="JOŽ",IF(L272=1,85,IF(L272=2,59.5,IF(L272=3,45,IF(L272=4,32.5,IF(L272=5,30,IF(L272=6,27.5,IF(L272=7,25,IF(L272=8,22.5,0))))))))+IF(L272&lt;=8,0,IF(L272&lt;=16,19,IF(L272&lt;=24,13,0)))-IF(L272&lt;=8,0,IF(L272&lt;=16,(L272-9)*0.425,IF(L272&lt;=24,(L272-17)*0.425,0))),0)+IF(F272="JPČ",IF(L272=1,68,IF(L272=2,47.6,IF(L272=3,36,IF(L272=4,26,IF(L272=5,24,IF(L272=6,22,IF(L272=7,20,IF(L272=8,18,0))))))))+IF(L272&lt;=8,0,IF(L272&lt;=16,13,IF(L272&lt;=24,9,0)))-IF(L272&lt;=8,0,IF(L272&lt;=16,(L272-9)*0.34,IF(L272&lt;=24,(L272-17)*0.34,0))),0)+IF(F272="JEČ",IF(L272=1,34,IF(L272=2,26.04,IF(L272=3,20.6,IF(L272=4,12,IF(L272=5,11,IF(L272=6,10,IF(L272=7,9,IF(L272=8,8,0))))))))+IF(L272&lt;=8,0,IF(L272&lt;=16,6,0))-IF(L272&lt;=8,0,IF(L272&lt;=16,(L272-9)*0.17,0)),0)+IF(F272="JEOF",IF(L272=1,34,IF(L272=2,26.04,IF(L272=3,20.6,IF(L272=4,12,IF(L272=5,11,IF(L272=6,10,IF(L272=7,9,IF(L272=8,8,0))))))))+IF(L272&lt;=8,0,IF(L272&lt;=16,6,0))-IF(L272&lt;=8,0,IF(L272&lt;=16,(L272-9)*0.17,0)),0)+IF(F272="JnPČ",IF(L272=1,51,IF(L272=2,35.7,IF(L272=3,27,IF(L272=4,19.5,IF(L272=5,18,IF(L272=6,16.5,IF(L272=7,15,IF(L272=8,13.5,0))))))))+IF(L272&lt;=8,0,IF(L272&lt;=16,10,0))-IF(L272&lt;=8,0,IF(L272&lt;=16,(L272-9)*0.255,0)),0)+IF(F272="JnEČ",IF(L272=1,25.5,IF(L272=2,19.53,IF(L272=3,15.48,IF(L272=4,9,IF(L272=5,8.25,IF(L272=6,7.5,IF(L272=7,6.75,IF(L272=8,6,0))))))))+IF(L272&lt;=8,0,IF(L272&lt;=16,5,0))-IF(L272&lt;=8,0,IF(L272&lt;=16,(L272-9)*0.1275,0)),0)+IF(F272="JčPČ",IF(L272=1,21.25,IF(L272=2,14.5,IF(L272=3,11.5,IF(L272=4,7,IF(L272=5,6.5,IF(L272=6,6,IF(L272=7,5.5,IF(L272=8,5,0))))))))+IF(L272&lt;=8,0,IF(L272&lt;=16,4,0))-IF(L272&lt;=8,0,IF(L272&lt;=16,(L272-9)*0.10625,0)),0)+IF(F272="JčEČ",IF(L272=1,17,IF(L272=2,13.02,IF(L272=3,10.32,IF(L272=4,6,IF(L272=5,5.5,IF(L272=6,5,IF(L272=7,4.5,IF(L272=8,4,0))))))))+IF(L272&lt;=8,0,IF(L272&lt;=16,3,0))-IF(L272&lt;=8,0,IF(L272&lt;=16,(L272-9)*0.085,0)),0)+IF(F272="NEAK",IF(L272=1,11.48,IF(L272=2,8.79,IF(L272=3,6.97,IF(L272=4,4.05,IF(L272=5,3.71,IF(L272=6,3.38,IF(L272=7,3.04,IF(L272=8,2.7,0))))))))+IF(L272&lt;=8,0,IF(L272&lt;=16,2,IF(L272&lt;=24,1.3,0)))-IF(L272&lt;=8,0,IF(L272&lt;=16,(L272-9)*0.0574,IF(L272&lt;=24,(L272-17)*0.0574,0))),0))*IF(L272&lt;0,1,IF(OR(F272="PČ",F272="PŽ",F272="PT"),IF(J272&lt;32,J272/32,1),1))* IF(L272&lt;0,1,IF(OR(F272="EČ",F272="EŽ",F272="JOŽ",F272="JPČ",F272="NEAK"),IF(J272&lt;24,J272/24,1),1))*IF(L272&lt;0,1,IF(OR(F272="PČneol",F272="JEČ",F272="JEOF",F272="JnPČ",F272="JnEČ",F272="JčPČ",F272="JčEČ"),IF(J272&lt;16,J272/16,1),1))*IF(L272&lt;0,1,IF(F272="EČneol",IF(J272&lt;8,J272/8,1),1))</f>
        <v>0</v>
      </c>
      <c r="O272" s="9">
        <f t="shared" ref="O272:O281" si="105">IF(F272="OŽ",N272,IF(H272="Ne",IF(J272*0.3&lt;J272-L272,N272,0),IF(J272*0.1&lt;J272-L272,N272,0)))</f>
        <v>0</v>
      </c>
      <c r="P272" s="4">
        <f t="shared" ref="P272" si="106">IF(O272=0,0,IF(F272="OŽ",IF(L272&gt;35,0,IF(J272&gt;35,(36-L272)*1.836,((36-L272)-(36-J272))*1.836)),0)+IF(F272="PČ",IF(L272&gt;31,0,IF(J272&gt;31,(32-L272)*1.347,((32-L272)-(32-J272))*1.347)),0)+ IF(F272="PČneol",IF(L272&gt;15,0,IF(J272&gt;15,(16-L272)*0.255,((16-L272)-(16-J272))*0.255)),0)+IF(F272="PŽ",IF(L272&gt;31,0,IF(J272&gt;31,(32-L272)*0.255,((32-L272)-(32-J272))*0.255)),0)+IF(F272="EČ",IF(L272&gt;23,0,IF(J272&gt;23,(24-L272)*0.612,((24-L272)-(24-J272))*0.612)),0)+IF(F272="EČneol",IF(L272&gt;7,0,IF(J272&gt;7,(8-L272)*0.204,((8-L272)-(8-J272))*0.204)),0)+IF(F272="EŽ",IF(L272&gt;23,0,IF(J272&gt;23,(24-L272)*0.204,((24-L272)-(24-J272))*0.204)),0)+IF(F272="PT",IF(L272&gt;31,0,IF(J272&gt;31,(32-L272)*0.204,((32-L272)-(32-J272))*0.204)),0)+IF(F272="JOŽ",IF(L272&gt;23,0,IF(J272&gt;23,(24-L272)*0.255,((24-L272)-(24-J272))*0.255)),0)+IF(F272="JPČ",IF(L272&gt;23,0,IF(J272&gt;23,(24-L272)*0.204,((24-L272)-(24-J272))*0.204)),0)+IF(F272="JEČ",IF(L272&gt;15,0,IF(J272&gt;15,(16-L272)*0.102,((16-L272)-(16-J272))*0.102)),0)+IF(F272="JEOF",IF(L272&gt;15,0,IF(J272&gt;15,(16-L272)*0.102,((16-L272)-(16-J272))*0.102)),0)+IF(F272="JnPČ",IF(L272&gt;15,0,IF(J272&gt;15,(16-L272)*0.153,((16-L272)-(16-J272))*0.153)),0)+IF(F272="JnEČ",IF(L272&gt;15,0,IF(J272&gt;15,(16-L272)*0.0765,((16-L272)-(16-J272))*0.0765)),0)+IF(F272="JčPČ",IF(L272&gt;15,0,IF(J272&gt;15,(16-L272)*0.06375,((16-L272)-(16-J272))*0.06375)),0)+IF(F272="JčEČ",IF(L272&gt;15,0,IF(J272&gt;15,(16-L272)*0.051,((16-L272)-(16-J272))*0.051)),0)+IF(F272="NEAK",IF(L272&gt;23,0,IF(J272&gt;23,(24-L272)*0.03444,((24-L272)-(24-J272))*0.03444)),0))</f>
        <v>0</v>
      </c>
      <c r="Q272" s="11">
        <f t="shared" ref="Q272" si="107">IF(ISERROR(P272*100/N272),0,(P272*100/N272))</f>
        <v>0</v>
      </c>
      <c r="R272" s="10">
        <f t="shared" ref="R272:R281" si="108">IF(Q272&lt;=30,O272+P272,O272+O272*0.3)*IF(G272=1,0.4,IF(G272=2,0.75,IF(G272="1 (kas 4 m. 1 k. nerengiamos)",0.52,1)))*IF(D272="olimpinė",1,IF(M272="Ne",0.5,1))*IF(OR(A$5="Lietuvos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federacija"),IF(OR(J272&lt;8,K272&lt;16),0,1),1)*E272*IF(I272&lt;=1,1,1/I272)*IF(OR(A$5="Lietuvos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72" s="8"/>
    </row>
    <row r="273" spans="1:19">
      <c r="A273" s="59">
        <v>2</v>
      </c>
      <c r="B273" s="59"/>
      <c r="C273" s="12"/>
      <c r="D273" s="59"/>
      <c r="E273" s="59"/>
      <c r="F273" s="59"/>
      <c r="G273" s="59"/>
      <c r="H273" s="59"/>
      <c r="I273" s="59"/>
      <c r="J273" s="59"/>
      <c r="K273" s="59"/>
      <c r="L273" s="59"/>
      <c r="M273" s="59"/>
      <c r="N273" s="3">
        <f t="shared" si="104"/>
        <v>0</v>
      </c>
      <c r="O273" s="9">
        <f t="shared" si="105"/>
        <v>0</v>
      </c>
      <c r="P273" s="4">
        <f t="shared" ref="P273:P281" si="109">IF(O273=0,0,IF(F273="OŽ",IF(L273&gt;35,0,IF(J273&gt;35,(36-L273)*1.836,((36-L273)-(36-J273))*1.836)),0)+IF(F273="PČ",IF(L273&gt;31,0,IF(J273&gt;31,(32-L273)*1.347,((32-L273)-(32-J273))*1.347)),0)+ IF(F273="PČneol",IF(L273&gt;15,0,IF(J273&gt;15,(16-L273)*0.255,((16-L273)-(16-J273))*0.255)),0)+IF(F273="PŽ",IF(L273&gt;31,0,IF(J273&gt;31,(32-L273)*0.255,((32-L273)-(32-J273))*0.255)),0)+IF(F273="EČ",IF(L273&gt;23,0,IF(J273&gt;23,(24-L273)*0.612,((24-L273)-(24-J273))*0.612)),0)+IF(F273="EČneol",IF(L273&gt;7,0,IF(J273&gt;7,(8-L273)*0.204,((8-L273)-(8-J273))*0.204)),0)+IF(F273="EŽ",IF(L273&gt;23,0,IF(J273&gt;23,(24-L273)*0.204,((24-L273)-(24-J273))*0.204)),0)+IF(F273="PT",IF(L273&gt;31,0,IF(J273&gt;31,(32-L273)*0.204,((32-L273)-(32-J273))*0.204)),0)+IF(F273="JOŽ",IF(L273&gt;23,0,IF(J273&gt;23,(24-L273)*0.255,((24-L273)-(24-J273))*0.255)),0)+IF(F273="JPČ",IF(L273&gt;23,0,IF(J273&gt;23,(24-L273)*0.204,((24-L273)-(24-J273))*0.204)),0)+IF(F273="JEČ",IF(L273&gt;15,0,IF(J273&gt;15,(16-L273)*0.102,((16-L273)-(16-J273))*0.102)),0)+IF(F273="JEOF",IF(L273&gt;15,0,IF(J273&gt;15,(16-L273)*0.102,((16-L273)-(16-J273))*0.102)),0)+IF(F273="JnPČ",IF(L273&gt;15,0,IF(J273&gt;15,(16-L273)*0.153,((16-L273)-(16-J273))*0.153)),0)+IF(F273="JnEČ",IF(L273&gt;15,0,IF(J273&gt;15,(16-L273)*0.0765,((16-L273)-(16-J273))*0.0765)),0)+IF(F273="JčPČ",IF(L273&gt;15,0,IF(J273&gt;15,(16-L273)*0.06375,((16-L273)-(16-J273))*0.06375)),0)+IF(F273="JčEČ",IF(L273&gt;15,0,IF(J273&gt;15,(16-L273)*0.051,((16-L273)-(16-J273))*0.051)),0)+IF(F273="NEAK",IF(L273&gt;23,0,IF(J273&gt;23,(24-L273)*0.03444,((24-L273)-(24-J273))*0.03444)),0))</f>
        <v>0</v>
      </c>
      <c r="Q273" s="11">
        <f t="shared" ref="Q273:Q281" si="110">IF(ISERROR(P273*100/N273),0,(P273*100/N273))</f>
        <v>0</v>
      </c>
      <c r="R273" s="10">
        <f t="shared" si="108"/>
        <v>0</v>
      </c>
      <c r="S273" s="8"/>
    </row>
    <row r="274" spans="1:19">
      <c r="A274" s="59">
        <v>3</v>
      </c>
      <c r="B274" s="59"/>
      <c r="C274" s="12"/>
      <c r="D274" s="59"/>
      <c r="E274" s="59"/>
      <c r="F274" s="59"/>
      <c r="G274" s="59"/>
      <c r="H274" s="59"/>
      <c r="I274" s="59"/>
      <c r="J274" s="59"/>
      <c r="K274" s="59"/>
      <c r="L274" s="59"/>
      <c r="M274" s="59"/>
      <c r="N274" s="3">
        <f t="shared" si="104"/>
        <v>0</v>
      </c>
      <c r="O274" s="9">
        <f t="shared" si="105"/>
        <v>0</v>
      </c>
      <c r="P274" s="4">
        <f t="shared" si="109"/>
        <v>0</v>
      </c>
      <c r="Q274" s="11">
        <f t="shared" si="110"/>
        <v>0</v>
      </c>
      <c r="R274" s="10">
        <f t="shared" si="108"/>
        <v>0</v>
      </c>
      <c r="S274" s="8"/>
    </row>
    <row r="275" spans="1:19">
      <c r="A275" s="59">
        <v>4</v>
      </c>
      <c r="B275" s="59"/>
      <c r="C275" s="12"/>
      <c r="D275" s="59"/>
      <c r="E275" s="59"/>
      <c r="F275" s="59"/>
      <c r="G275" s="59"/>
      <c r="H275" s="59"/>
      <c r="I275" s="59"/>
      <c r="J275" s="59"/>
      <c r="K275" s="59"/>
      <c r="L275" s="59"/>
      <c r="M275" s="59"/>
      <c r="N275" s="3">
        <f t="shared" si="104"/>
        <v>0</v>
      </c>
      <c r="O275" s="9">
        <f t="shared" si="105"/>
        <v>0</v>
      </c>
      <c r="P275" s="4">
        <f t="shared" si="109"/>
        <v>0</v>
      </c>
      <c r="Q275" s="11">
        <f t="shared" si="110"/>
        <v>0</v>
      </c>
      <c r="R275" s="10">
        <f t="shared" si="108"/>
        <v>0</v>
      </c>
      <c r="S275" s="8"/>
    </row>
    <row r="276" spans="1:19">
      <c r="A276" s="59">
        <v>5</v>
      </c>
      <c r="B276" s="59"/>
      <c r="C276" s="12"/>
      <c r="D276" s="59"/>
      <c r="E276" s="59"/>
      <c r="F276" s="59"/>
      <c r="G276" s="59"/>
      <c r="H276" s="59"/>
      <c r="I276" s="59"/>
      <c r="J276" s="59"/>
      <c r="K276" s="59"/>
      <c r="L276" s="59"/>
      <c r="M276" s="59"/>
      <c r="N276" s="3">
        <f t="shared" si="104"/>
        <v>0</v>
      </c>
      <c r="O276" s="9">
        <f t="shared" si="105"/>
        <v>0</v>
      </c>
      <c r="P276" s="4">
        <f t="shared" si="109"/>
        <v>0</v>
      </c>
      <c r="Q276" s="11">
        <f t="shared" si="110"/>
        <v>0</v>
      </c>
      <c r="R276" s="10">
        <f t="shared" si="108"/>
        <v>0</v>
      </c>
      <c r="S276" s="8"/>
    </row>
    <row r="277" spans="1:19">
      <c r="A277" s="59">
        <v>6</v>
      </c>
      <c r="B277" s="59"/>
      <c r="C277" s="12"/>
      <c r="D277" s="59"/>
      <c r="E277" s="59"/>
      <c r="F277" s="59"/>
      <c r="G277" s="59"/>
      <c r="H277" s="59"/>
      <c r="I277" s="59"/>
      <c r="J277" s="59"/>
      <c r="K277" s="59"/>
      <c r="L277" s="59"/>
      <c r="M277" s="59"/>
      <c r="N277" s="3">
        <f t="shared" si="104"/>
        <v>0</v>
      </c>
      <c r="O277" s="9">
        <f t="shared" si="105"/>
        <v>0</v>
      </c>
      <c r="P277" s="4">
        <f t="shared" si="109"/>
        <v>0</v>
      </c>
      <c r="Q277" s="11">
        <f t="shared" si="110"/>
        <v>0</v>
      </c>
      <c r="R277" s="10">
        <f t="shared" si="108"/>
        <v>0</v>
      </c>
      <c r="S277" s="8"/>
    </row>
    <row r="278" spans="1:19">
      <c r="A278" s="59">
        <v>7</v>
      </c>
      <c r="B278" s="59"/>
      <c r="C278" s="12"/>
      <c r="D278" s="59"/>
      <c r="E278" s="59"/>
      <c r="F278" s="59"/>
      <c r="G278" s="59"/>
      <c r="H278" s="59"/>
      <c r="I278" s="59"/>
      <c r="J278" s="59"/>
      <c r="K278" s="59"/>
      <c r="L278" s="59"/>
      <c r="M278" s="59"/>
      <c r="N278" s="3">
        <f t="shared" si="104"/>
        <v>0</v>
      </c>
      <c r="O278" s="9">
        <f t="shared" si="105"/>
        <v>0</v>
      </c>
      <c r="P278" s="4">
        <f t="shared" si="109"/>
        <v>0</v>
      </c>
      <c r="Q278" s="11">
        <f t="shared" si="110"/>
        <v>0</v>
      </c>
      <c r="R278" s="10">
        <f t="shared" si="108"/>
        <v>0</v>
      </c>
      <c r="S278" s="8"/>
    </row>
    <row r="279" spans="1:19">
      <c r="A279" s="59">
        <v>8</v>
      </c>
      <c r="B279" s="59"/>
      <c r="C279" s="12"/>
      <c r="D279" s="59"/>
      <c r="E279" s="59"/>
      <c r="F279" s="59"/>
      <c r="G279" s="59"/>
      <c r="H279" s="59"/>
      <c r="I279" s="59"/>
      <c r="J279" s="59"/>
      <c r="K279" s="59"/>
      <c r="L279" s="59"/>
      <c r="M279" s="59"/>
      <c r="N279" s="3">
        <f t="shared" si="104"/>
        <v>0</v>
      </c>
      <c r="O279" s="9">
        <f t="shared" si="105"/>
        <v>0</v>
      </c>
      <c r="P279" s="4">
        <f t="shared" si="109"/>
        <v>0</v>
      </c>
      <c r="Q279" s="11">
        <f t="shared" si="110"/>
        <v>0</v>
      </c>
      <c r="R279" s="10">
        <f t="shared" si="108"/>
        <v>0</v>
      </c>
      <c r="S279" s="8"/>
    </row>
    <row r="280" spans="1:19">
      <c r="A280" s="59">
        <v>9</v>
      </c>
      <c r="B280" s="59"/>
      <c r="C280" s="12"/>
      <c r="D280" s="59"/>
      <c r="E280" s="59"/>
      <c r="F280" s="59"/>
      <c r="G280" s="59"/>
      <c r="H280" s="59"/>
      <c r="I280" s="59"/>
      <c r="J280" s="59"/>
      <c r="K280" s="59"/>
      <c r="L280" s="59"/>
      <c r="M280" s="59"/>
      <c r="N280" s="3">
        <f t="shared" si="104"/>
        <v>0</v>
      </c>
      <c r="O280" s="9">
        <f t="shared" si="105"/>
        <v>0</v>
      </c>
      <c r="P280" s="4">
        <f t="shared" si="109"/>
        <v>0</v>
      </c>
      <c r="Q280" s="11">
        <f t="shared" si="110"/>
        <v>0</v>
      </c>
      <c r="R280" s="10">
        <f t="shared" si="108"/>
        <v>0</v>
      </c>
      <c r="S280" s="8"/>
    </row>
    <row r="281" spans="1:19">
      <c r="A281" s="59">
        <v>10</v>
      </c>
      <c r="B281" s="59"/>
      <c r="C281" s="12"/>
      <c r="D281" s="59"/>
      <c r="E281" s="59"/>
      <c r="F281" s="59"/>
      <c r="G281" s="59"/>
      <c r="H281" s="59"/>
      <c r="I281" s="59"/>
      <c r="J281" s="59"/>
      <c r="K281" s="59"/>
      <c r="L281" s="59"/>
      <c r="M281" s="59"/>
      <c r="N281" s="3">
        <f t="shared" si="104"/>
        <v>0</v>
      </c>
      <c r="O281" s="9">
        <f t="shared" si="105"/>
        <v>0</v>
      </c>
      <c r="P281" s="4">
        <f t="shared" si="109"/>
        <v>0</v>
      </c>
      <c r="Q281" s="11">
        <f t="shared" si="110"/>
        <v>0</v>
      </c>
      <c r="R281" s="10">
        <f t="shared" si="108"/>
        <v>0</v>
      </c>
      <c r="S281" s="8"/>
    </row>
    <row r="282" spans="1:19">
      <c r="A282" s="62" t="s">
        <v>35</v>
      </c>
      <c r="B282" s="63"/>
      <c r="C282" s="63"/>
      <c r="D282" s="63"/>
      <c r="E282" s="63"/>
      <c r="F282" s="63"/>
      <c r="G282" s="63"/>
      <c r="H282" s="63"/>
      <c r="I282" s="63"/>
      <c r="J282" s="63"/>
      <c r="K282" s="63"/>
      <c r="L282" s="63"/>
      <c r="M282" s="63"/>
      <c r="N282" s="63"/>
      <c r="O282" s="63"/>
      <c r="P282" s="63"/>
      <c r="Q282" s="64"/>
      <c r="R282" s="10">
        <f>SUM(R272:R281)</f>
        <v>0</v>
      </c>
      <c r="S282" s="8"/>
    </row>
    <row r="283" spans="1:19" ht="15.75">
      <c r="A283" s="23" t="s">
        <v>36</v>
      </c>
      <c r="B283" s="23"/>
      <c r="C283" s="15"/>
      <c r="D283" s="15"/>
      <c r="E283" s="15"/>
      <c r="F283" s="15"/>
      <c r="G283" s="15"/>
      <c r="H283" s="15"/>
      <c r="I283" s="15"/>
      <c r="J283" s="15"/>
      <c r="K283" s="15"/>
      <c r="L283" s="15"/>
      <c r="M283" s="15"/>
      <c r="N283" s="15"/>
      <c r="O283" s="15"/>
      <c r="P283" s="15"/>
      <c r="Q283" s="15"/>
      <c r="R283" s="16"/>
      <c r="S283" s="8"/>
    </row>
    <row r="284" spans="1:19">
      <c r="A284" s="48" t="s">
        <v>37</v>
      </c>
      <c r="B284" s="48"/>
      <c r="C284" s="48"/>
      <c r="D284" s="48"/>
      <c r="E284" s="48"/>
      <c r="F284" s="48"/>
      <c r="G284" s="48"/>
      <c r="H284" s="48"/>
      <c r="I284" s="48"/>
      <c r="J284" s="15"/>
      <c r="K284" s="15"/>
      <c r="L284" s="15"/>
      <c r="M284" s="15"/>
      <c r="N284" s="15"/>
      <c r="O284" s="15"/>
      <c r="P284" s="15"/>
      <c r="Q284" s="15"/>
      <c r="R284" s="16"/>
      <c r="S284" s="8"/>
    </row>
    <row r="285" spans="1:19" s="8" customFormat="1">
      <c r="A285" s="48"/>
      <c r="B285" s="48"/>
      <c r="C285" s="48"/>
      <c r="D285" s="48"/>
      <c r="E285" s="48"/>
      <c r="F285" s="48"/>
      <c r="G285" s="48"/>
      <c r="H285" s="48"/>
      <c r="I285" s="48"/>
      <c r="J285" s="15"/>
      <c r="K285" s="15"/>
      <c r="L285" s="15"/>
      <c r="M285" s="15"/>
      <c r="N285" s="15"/>
      <c r="O285" s="15"/>
      <c r="P285" s="15"/>
      <c r="Q285" s="15"/>
      <c r="R285" s="16"/>
    </row>
    <row r="286" spans="1:19">
      <c r="A286" s="65" t="s">
        <v>129</v>
      </c>
      <c r="B286" s="66"/>
      <c r="C286" s="66"/>
      <c r="D286" s="66"/>
      <c r="E286" s="66"/>
      <c r="F286" s="66"/>
      <c r="G286" s="66"/>
      <c r="H286" s="66"/>
      <c r="I286" s="66"/>
      <c r="J286" s="66"/>
      <c r="K286" s="66"/>
      <c r="L286" s="66"/>
      <c r="M286" s="66"/>
      <c r="N286" s="66"/>
      <c r="O286" s="66"/>
      <c r="P286" s="66"/>
      <c r="Q286" s="55"/>
      <c r="R286" s="8"/>
      <c r="S286" s="8"/>
    </row>
    <row r="287" spans="1:19" ht="15.6" customHeight="1">
      <c r="A287" s="67" t="s">
        <v>26</v>
      </c>
      <c r="B287" s="68"/>
      <c r="C287" s="68"/>
      <c r="D287" s="49"/>
      <c r="E287" s="49"/>
      <c r="F287" s="49"/>
      <c r="G287" s="49"/>
      <c r="H287" s="49"/>
      <c r="I287" s="49"/>
      <c r="J287" s="49"/>
      <c r="K287" s="49"/>
      <c r="L287" s="49"/>
      <c r="M287" s="49"/>
      <c r="N287" s="49"/>
      <c r="O287" s="49"/>
      <c r="P287" s="49"/>
      <c r="Q287" s="55"/>
      <c r="R287" s="8"/>
      <c r="S287" s="8"/>
    </row>
    <row r="288" spans="1:19" ht="17.45" customHeight="1">
      <c r="A288" s="65" t="s">
        <v>130</v>
      </c>
      <c r="B288" s="66"/>
      <c r="C288" s="66"/>
      <c r="D288" s="66"/>
      <c r="E288" s="66"/>
      <c r="F288" s="66"/>
      <c r="G288" s="66"/>
      <c r="H288" s="66"/>
      <c r="I288" s="66"/>
      <c r="J288" s="66"/>
      <c r="K288" s="66"/>
      <c r="L288" s="66"/>
      <c r="M288" s="66"/>
      <c r="N288" s="66"/>
      <c r="O288" s="66"/>
      <c r="P288" s="66"/>
      <c r="Q288" s="55"/>
      <c r="R288" s="8"/>
      <c r="S288" s="8"/>
    </row>
    <row r="289" spans="1:19">
      <c r="A289" s="59">
        <v>1</v>
      </c>
      <c r="B289" s="59"/>
      <c r="C289" s="12"/>
      <c r="D289" s="59"/>
      <c r="E289" s="59"/>
      <c r="F289" s="59"/>
      <c r="G289" s="59"/>
      <c r="H289" s="59"/>
      <c r="I289" s="59"/>
      <c r="J289" s="59"/>
      <c r="K289" s="59"/>
      <c r="L289" s="59"/>
      <c r="M289" s="59"/>
      <c r="N289" s="3">
        <f t="shared" ref="N289:N298" si="111">(IF(F289="OŽ",IF(L289=1,550.8,IF(L289=2,426.38,IF(L289=3,342.14,IF(L289=4,181.44,IF(L289=5,168.48,IF(L289=6,155.52,IF(L289=7,148.5,IF(L289=8,144,0))))))))+IF(L289&lt;=8,0,IF(L289&lt;=16,137.7,IF(L289&lt;=24,108,IF(L289&lt;=32,80.1,IF(L289&lt;=36,52.2,0)))))-IF(L289&lt;=8,0,IF(L289&lt;=16,(L289-9)*2.754,IF(L289&lt;=24,(L289-17)* 2.754,IF(L289&lt;=32,(L289-25)* 2.754,IF(L289&lt;=36,(L289-33)*2.754,0))))),0)+IF(F289="PČ",IF(L289=1,449,IF(L289=2,314.6,IF(L289=3,238,IF(L289=4,172,IF(L289=5,159,IF(L289=6,145,IF(L289=7,132,IF(L289=8,119,0))))))))+IF(L289&lt;=8,0,IF(L289&lt;=16,88,IF(L289&lt;=24,55,IF(L289&lt;=32,22,0))))-IF(L289&lt;=8,0,IF(L289&lt;=16,(L289-9)*2.245,IF(L289&lt;=24,(L289-17)*2.245,IF(L289&lt;=32,(L289-25)*2.245,0)))),0)+IF(F289="PČneol",IF(L289=1,85,IF(L289=2,64.61,IF(L289=3,50.76,IF(L289=4,16.25,IF(L289=5,15,IF(L289=6,13.75,IF(L289=7,12.5,IF(L289=8,11.25,0))))))))+IF(L289&lt;=8,0,IF(L289&lt;=16,9,0))-IF(L289&lt;=8,0,IF(L289&lt;=16,(L289-9)*0.425,0)),0)+IF(F289="PŽ",IF(L289=1,85,IF(L289=2,59.5,IF(L289=3,45,IF(L289=4,32.5,IF(L289=5,30,IF(L289=6,27.5,IF(L289=7,25,IF(L289=8,22.5,0))))))))+IF(L289&lt;=8,0,IF(L289&lt;=16,19,IF(L289&lt;=24,13,IF(L289&lt;=32,8,0))))-IF(L289&lt;=8,0,IF(L289&lt;=16,(L289-9)*0.425,IF(L289&lt;=24,(L289-17)*0.425,IF(L289&lt;=32,(L289-25)*0.425,0)))),0)+IF(F289="EČ",IF(L289=1,204,IF(L289=2,156.24,IF(L289=3,123.84,IF(L289=4,72,IF(L289=5,66,IF(L289=6,60,IF(L289=7,54,IF(L289=8,48,0))))))))+IF(L289&lt;=8,0,IF(L289&lt;=16,40,IF(L289&lt;=24,25,0)))-IF(L289&lt;=8,0,IF(L289&lt;=16,(L289-9)*1.02,IF(L289&lt;=24,(L289-17)*1.02,0))),0)+IF(F289="EČneol",IF(L289=1,68,IF(L289=2,51.69,IF(L289=3,40.61,IF(L289=4,13,IF(L289=5,12,IF(L289=6,11,IF(L289=7,10,IF(L289=8,9,0)))))))))+IF(F289="EŽ",IF(L289=1,68,IF(L289=2,47.6,IF(L289=3,36,IF(L289=4,18,IF(L289=5,16.5,IF(L289=6,15,IF(L289=7,13.5,IF(L289=8,12,0))))))))+IF(L289&lt;=8,0,IF(L289&lt;=16,10,IF(L289&lt;=24,6,0)))-IF(L289&lt;=8,0,IF(L289&lt;=16,(L289-9)*0.34,IF(L289&lt;=24,(L289-17)*0.34,0))),0)+IF(F289="PT",IF(L289=1,68,IF(L289=2,52.08,IF(L289=3,41.28,IF(L289=4,24,IF(L289=5,22,IF(L289=6,20,IF(L289=7,18,IF(L289=8,16,0))))))))+IF(L289&lt;=8,0,IF(L289&lt;=16,13,IF(L289&lt;=24,9,IF(L289&lt;=32,4,0))))-IF(L289&lt;=8,0,IF(L289&lt;=16,(L289-9)*0.34,IF(L289&lt;=24,(L289-17)*0.34,IF(L289&lt;=32,(L289-25)*0.34,0)))),0)+IF(F289="JOŽ",IF(L289=1,85,IF(L289=2,59.5,IF(L289=3,45,IF(L289=4,32.5,IF(L289=5,30,IF(L289=6,27.5,IF(L289=7,25,IF(L289=8,22.5,0))))))))+IF(L289&lt;=8,0,IF(L289&lt;=16,19,IF(L289&lt;=24,13,0)))-IF(L289&lt;=8,0,IF(L289&lt;=16,(L289-9)*0.425,IF(L289&lt;=24,(L289-17)*0.425,0))),0)+IF(F289="JPČ",IF(L289=1,68,IF(L289=2,47.6,IF(L289=3,36,IF(L289=4,26,IF(L289=5,24,IF(L289=6,22,IF(L289=7,20,IF(L289=8,18,0))))))))+IF(L289&lt;=8,0,IF(L289&lt;=16,13,IF(L289&lt;=24,9,0)))-IF(L289&lt;=8,0,IF(L289&lt;=16,(L289-9)*0.34,IF(L289&lt;=24,(L289-17)*0.34,0))),0)+IF(F289="JEČ",IF(L289=1,34,IF(L289=2,26.04,IF(L289=3,20.6,IF(L289=4,12,IF(L289=5,11,IF(L289=6,10,IF(L289=7,9,IF(L289=8,8,0))))))))+IF(L289&lt;=8,0,IF(L289&lt;=16,6,0))-IF(L289&lt;=8,0,IF(L289&lt;=16,(L289-9)*0.17,0)),0)+IF(F289="JEOF",IF(L289=1,34,IF(L289=2,26.04,IF(L289=3,20.6,IF(L289=4,12,IF(L289=5,11,IF(L289=6,10,IF(L289=7,9,IF(L289=8,8,0))))))))+IF(L289&lt;=8,0,IF(L289&lt;=16,6,0))-IF(L289&lt;=8,0,IF(L289&lt;=16,(L289-9)*0.17,0)),0)+IF(F289="JnPČ",IF(L289=1,51,IF(L289=2,35.7,IF(L289=3,27,IF(L289=4,19.5,IF(L289=5,18,IF(L289=6,16.5,IF(L289=7,15,IF(L289=8,13.5,0))))))))+IF(L289&lt;=8,0,IF(L289&lt;=16,10,0))-IF(L289&lt;=8,0,IF(L289&lt;=16,(L289-9)*0.255,0)),0)+IF(F289="JnEČ",IF(L289=1,25.5,IF(L289=2,19.53,IF(L289=3,15.48,IF(L289=4,9,IF(L289=5,8.25,IF(L289=6,7.5,IF(L289=7,6.75,IF(L289=8,6,0))))))))+IF(L289&lt;=8,0,IF(L289&lt;=16,5,0))-IF(L289&lt;=8,0,IF(L289&lt;=16,(L289-9)*0.1275,0)),0)+IF(F289="JčPČ",IF(L289=1,21.25,IF(L289=2,14.5,IF(L289=3,11.5,IF(L289=4,7,IF(L289=5,6.5,IF(L289=6,6,IF(L289=7,5.5,IF(L289=8,5,0))))))))+IF(L289&lt;=8,0,IF(L289&lt;=16,4,0))-IF(L289&lt;=8,0,IF(L289&lt;=16,(L289-9)*0.10625,0)),0)+IF(F289="JčEČ",IF(L289=1,17,IF(L289=2,13.02,IF(L289=3,10.32,IF(L289=4,6,IF(L289=5,5.5,IF(L289=6,5,IF(L289=7,4.5,IF(L289=8,4,0))))))))+IF(L289&lt;=8,0,IF(L289&lt;=16,3,0))-IF(L289&lt;=8,0,IF(L289&lt;=16,(L289-9)*0.085,0)),0)+IF(F289="NEAK",IF(L289=1,11.48,IF(L289=2,8.79,IF(L289=3,6.97,IF(L289=4,4.05,IF(L289=5,3.71,IF(L289=6,3.38,IF(L289=7,3.04,IF(L289=8,2.7,0))))))))+IF(L289&lt;=8,0,IF(L289&lt;=16,2,IF(L289&lt;=24,1.3,0)))-IF(L289&lt;=8,0,IF(L289&lt;=16,(L289-9)*0.0574,IF(L289&lt;=24,(L289-17)*0.0574,0))),0))*IF(L289&lt;0,1,IF(OR(F289="PČ",F289="PŽ",F289="PT"),IF(J289&lt;32,J289/32,1),1))* IF(L289&lt;0,1,IF(OR(F289="EČ",F289="EŽ",F289="JOŽ",F289="JPČ",F289="NEAK"),IF(J289&lt;24,J289/24,1),1))*IF(L289&lt;0,1,IF(OR(F289="PČneol",F289="JEČ",F289="JEOF",F289="JnPČ",F289="JnEČ",F289="JčPČ",F289="JčEČ"),IF(J289&lt;16,J289/16,1),1))*IF(L289&lt;0,1,IF(F289="EČneol",IF(J289&lt;8,J289/8,1),1))</f>
        <v>0</v>
      </c>
      <c r="O289" s="9">
        <f t="shared" ref="O289:O298" si="112">IF(F289="OŽ",N289,IF(H289="Ne",IF(J289*0.3&lt;J289-L289,N289,0),IF(J289*0.1&lt;J289-L289,N289,0)))</f>
        <v>0</v>
      </c>
      <c r="P289" s="4">
        <f t="shared" ref="P289" si="113">IF(O289=0,0,IF(F289="OŽ",IF(L289&gt;35,0,IF(J289&gt;35,(36-L289)*1.836,((36-L289)-(36-J289))*1.836)),0)+IF(F289="PČ",IF(L289&gt;31,0,IF(J289&gt;31,(32-L289)*1.347,((32-L289)-(32-J289))*1.347)),0)+ IF(F289="PČneol",IF(L289&gt;15,0,IF(J289&gt;15,(16-L289)*0.255,((16-L289)-(16-J289))*0.255)),0)+IF(F289="PŽ",IF(L289&gt;31,0,IF(J289&gt;31,(32-L289)*0.255,((32-L289)-(32-J289))*0.255)),0)+IF(F289="EČ",IF(L289&gt;23,0,IF(J289&gt;23,(24-L289)*0.612,((24-L289)-(24-J289))*0.612)),0)+IF(F289="EČneol",IF(L289&gt;7,0,IF(J289&gt;7,(8-L289)*0.204,((8-L289)-(8-J289))*0.204)),0)+IF(F289="EŽ",IF(L289&gt;23,0,IF(J289&gt;23,(24-L289)*0.204,((24-L289)-(24-J289))*0.204)),0)+IF(F289="PT",IF(L289&gt;31,0,IF(J289&gt;31,(32-L289)*0.204,((32-L289)-(32-J289))*0.204)),0)+IF(F289="JOŽ",IF(L289&gt;23,0,IF(J289&gt;23,(24-L289)*0.255,((24-L289)-(24-J289))*0.255)),0)+IF(F289="JPČ",IF(L289&gt;23,0,IF(J289&gt;23,(24-L289)*0.204,((24-L289)-(24-J289))*0.204)),0)+IF(F289="JEČ",IF(L289&gt;15,0,IF(J289&gt;15,(16-L289)*0.102,((16-L289)-(16-J289))*0.102)),0)+IF(F289="JEOF",IF(L289&gt;15,0,IF(J289&gt;15,(16-L289)*0.102,((16-L289)-(16-J289))*0.102)),0)+IF(F289="JnPČ",IF(L289&gt;15,0,IF(J289&gt;15,(16-L289)*0.153,((16-L289)-(16-J289))*0.153)),0)+IF(F289="JnEČ",IF(L289&gt;15,0,IF(J289&gt;15,(16-L289)*0.0765,((16-L289)-(16-J289))*0.0765)),0)+IF(F289="JčPČ",IF(L289&gt;15,0,IF(J289&gt;15,(16-L289)*0.06375,((16-L289)-(16-J289))*0.06375)),0)+IF(F289="JčEČ",IF(L289&gt;15,0,IF(J289&gt;15,(16-L289)*0.051,((16-L289)-(16-J289))*0.051)),0)+IF(F289="NEAK",IF(L289&gt;23,0,IF(J289&gt;23,(24-L289)*0.03444,((24-L289)-(24-J289))*0.03444)),0))</f>
        <v>0</v>
      </c>
      <c r="Q289" s="11">
        <f t="shared" ref="Q289" si="114">IF(ISERROR(P289*100/N289),0,(P289*100/N289))</f>
        <v>0</v>
      </c>
      <c r="R289" s="10">
        <f t="shared" ref="R289:R298" si="115">IF(Q289&lt;=30,O289+P289,O289+O289*0.3)*IF(G289=1,0.4,IF(G289=2,0.75,IF(G289="1 (kas 4 m. 1 k. nerengiamos)",0.52,1)))*IF(D289="olimpinė",1,IF(M289="Ne",0.5,1))*IF(OR(A$5="Lietuvos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federacija"),IF(OR(J289&lt;8,K289&lt;16),0,1),1)*E289*IF(I289&lt;=1,1,1/I289)*IF(OR(A$5="Lietuvos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89" s="8"/>
    </row>
    <row r="290" spans="1:19">
      <c r="A290" s="59">
        <v>2</v>
      </c>
      <c r="B290" s="59"/>
      <c r="C290" s="12"/>
      <c r="D290" s="59"/>
      <c r="E290" s="59"/>
      <c r="F290" s="59"/>
      <c r="G290" s="59"/>
      <c r="H290" s="59"/>
      <c r="I290" s="59"/>
      <c r="J290" s="59"/>
      <c r="K290" s="59"/>
      <c r="L290" s="59"/>
      <c r="M290" s="59"/>
      <c r="N290" s="3">
        <f t="shared" si="111"/>
        <v>0</v>
      </c>
      <c r="O290" s="9">
        <f t="shared" si="112"/>
        <v>0</v>
      </c>
      <c r="P290" s="4">
        <f t="shared" ref="P290:P298" si="116">IF(O290=0,0,IF(F290="OŽ",IF(L290&gt;35,0,IF(J290&gt;35,(36-L290)*1.836,((36-L290)-(36-J290))*1.836)),0)+IF(F290="PČ",IF(L290&gt;31,0,IF(J290&gt;31,(32-L290)*1.347,((32-L290)-(32-J290))*1.347)),0)+ IF(F290="PČneol",IF(L290&gt;15,0,IF(J290&gt;15,(16-L290)*0.255,((16-L290)-(16-J290))*0.255)),0)+IF(F290="PŽ",IF(L290&gt;31,0,IF(J290&gt;31,(32-L290)*0.255,((32-L290)-(32-J290))*0.255)),0)+IF(F290="EČ",IF(L290&gt;23,0,IF(J290&gt;23,(24-L290)*0.612,((24-L290)-(24-J290))*0.612)),0)+IF(F290="EČneol",IF(L290&gt;7,0,IF(J290&gt;7,(8-L290)*0.204,((8-L290)-(8-J290))*0.204)),0)+IF(F290="EŽ",IF(L290&gt;23,0,IF(J290&gt;23,(24-L290)*0.204,((24-L290)-(24-J290))*0.204)),0)+IF(F290="PT",IF(L290&gt;31,0,IF(J290&gt;31,(32-L290)*0.204,((32-L290)-(32-J290))*0.204)),0)+IF(F290="JOŽ",IF(L290&gt;23,0,IF(J290&gt;23,(24-L290)*0.255,((24-L290)-(24-J290))*0.255)),0)+IF(F290="JPČ",IF(L290&gt;23,0,IF(J290&gt;23,(24-L290)*0.204,((24-L290)-(24-J290))*0.204)),0)+IF(F290="JEČ",IF(L290&gt;15,0,IF(J290&gt;15,(16-L290)*0.102,((16-L290)-(16-J290))*0.102)),0)+IF(F290="JEOF",IF(L290&gt;15,0,IF(J290&gt;15,(16-L290)*0.102,((16-L290)-(16-J290))*0.102)),0)+IF(F290="JnPČ",IF(L290&gt;15,0,IF(J290&gt;15,(16-L290)*0.153,((16-L290)-(16-J290))*0.153)),0)+IF(F290="JnEČ",IF(L290&gt;15,0,IF(J290&gt;15,(16-L290)*0.0765,((16-L290)-(16-J290))*0.0765)),0)+IF(F290="JčPČ",IF(L290&gt;15,0,IF(J290&gt;15,(16-L290)*0.06375,((16-L290)-(16-J290))*0.06375)),0)+IF(F290="JčEČ",IF(L290&gt;15,0,IF(J290&gt;15,(16-L290)*0.051,((16-L290)-(16-J290))*0.051)),0)+IF(F290="NEAK",IF(L290&gt;23,0,IF(J290&gt;23,(24-L290)*0.03444,((24-L290)-(24-J290))*0.03444)),0))</f>
        <v>0</v>
      </c>
      <c r="Q290" s="11">
        <f t="shared" ref="Q290:Q298" si="117">IF(ISERROR(P290*100/N290),0,(P290*100/N290))</f>
        <v>0</v>
      </c>
      <c r="R290" s="10">
        <f t="shared" si="115"/>
        <v>0</v>
      </c>
      <c r="S290" s="8"/>
    </row>
    <row r="291" spans="1:19">
      <c r="A291" s="59">
        <v>3</v>
      </c>
      <c r="B291" s="59"/>
      <c r="C291" s="12"/>
      <c r="D291" s="59"/>
      <c r="E291" s="59"/>
      <c r="F291" s="59"/>
      <c r="G291" s="59"/>
      <c r="H291" s="59"/>
      <c r="I291" s="59"/>
      <c r="J291" s="59"/>
      <c r="K291" s="59"/>
      <c r="L291" s="59"/>
      <c r="M291" s="59"/>
      <c r="N291" s="3">
        <f t="shared" si="111"/>
        <v>0</v>
      </c>
      <c r="O291" s="9">
        <f t="shared" si="112"/>
        <v>0</v>
      </c>
      <c r="P291" s="4">
        <f t="shared" si="116"/>
        <v>0</v>
      </c>
      <c r="Q291" s="11">
        <f t="shared" si="117"/>
        <v>0</v>
      </c>
      <c r="R291" s="10">
        <f t="shared" si="115"/>
        <v>0</v>
      </c>
      <c r="S291" s="8"/>
    </row>
    <row r="292" spans="1:19">
      <c r="A292" s="59">
        <v>4</v>
      </c>
      <c r="B292" s="59"/>
      <c r="C292" s="12"/>
      <c r="D292" s="59"/>
      <c r="E292" s="59"/>
      <c r="F292" s="59"/>
      <c r="G292" s="59"/>
      <c r="H292" s="59"/>
      <c r="I292" s="59"/>
      <c r="J292" s="59"/>
      <c r="K292" s="59"/>
      <c r="L292" s="59"/>
      <c r="M292" s="59"/>
      <c r="N292" s="3">
        <f t="shared" si="111"/>
        <v>0</v>
      </c>
      <c r="O292" s="9">
        <f t="shared" si="112"/>
        <v>0</v>
      </c>
      <c r="P292" s="4">
        <f t="shared" si="116"/>
        <v>0</v>
      </c>
      <c r="Q292" s="11">
        <f t="shared" si="117"/>
        <v>0</v>
      </c>
      <c r="R292" s="10">
        <f t="shared" si="115"/>
        <v>0</v>
      </c>
      <c r="S292" s="8"/>
    </row>
    <row r="293" spans="1:19">
      <c r="A293" s="59">
        <v>5</v>
      </c>
      <c r="B293" s="59"/>
      <c r="C293" s="12"/>
      <c r="D293" s="59"/>
      <c r="E293" s="59"/>
      <c r="F293" s="59"/>
      <c r="G293" s="59"/>
      <c r="H293" s="59"/>
      <c r="I293" s="59"/>
      <c r="J293" s="59"/>
      <c r="K293" s="59"/>
      <c r="L293" s="59"/>
      <c r="M293" s="59"/>
      <c r="N293" s="3">
        <f t="shared" si="111"/>
        <v>0</v>
      </c>
      <c r="O293" s="9">
        <f t="shared" si="112"/>
        <v>0</v>
      </c>
      <c r="P293" s="4">
        <f t="shared" si="116"/>
        <v>0</v>
      </c>
      <c r="Q293" s="11">
        <f t="shared" si="117"/>
        <v>0</v>
      </c>
      <c r="R293" s="10">
        <f t="shared" si="115"/>
        <v>0</v>
      </c>
      <c r="S293" s="8"/>
    </row>
    <row r="294" spans="1:19">
      <c r="A294" s="59">
        <v>6</v>
      </c>
      <c r="B294" s="59"/>
      <c r="C294" s="12"/>
      <c r="D294" s="59"/>
      <c r="E294" s="59"/>
      <c r="F294" s="59"/>
      <c r="G294" s="59"/>
      <c r="H294" s="59"/>
      <c r="I294" s="59"/>
      <c r="J294" s="59"/>
      <c r="K294" s="59"/>
      <c r="L294" s="59"/>
      <c r="M294" s="59"/>
      <c r="N294" s="3">
        <f t="shared" si="111"/>
        <v>0</v>
      </c>
      <c r="O294" s="9">
        <f t="shared" si="112"/>
        <v>0</v>
      </c>
      <c r="P294" s="4">
        <f t="shared" si="116"/>
        <v>0</v>
      </c>
      <c r="Q294" s="11">
        <f t="shared" si="117"/>
        <v>0</v>
      </c>
      <c r="R294" s="10">
        <f t="shared" si="115"/>
        <v>0</v>
      </c>
      <c r="S294" s="8"/>
    </row>
    <row r="295" spans="1:19">
      <c r="A295" s="59">
        <v>7</v>
      </c>
      <c r="B295" s="59"/>
      <c r="C295" s="12"/>
      <c r="D295" s="59"/>
      <c r="E295" s="59"/>
      <c r="F295" s="59"/>
      <c r="G295" s="59"/>
      <c r="H295" s="59"/>
      <c r="I295" s="59"/>
      <c r="J295" s="59"/>
      <c r="K295" s="59"/>
      <c r="L295" s="59"/>
      <c r="M295" s="59"/>
      <c r="N295" s="3">
        <f t="shared" si="111"/>
        <v>0</v>
      </c>
      <c r="O295" s="9">
        <f t="shared" si="112"/>
        <v>0</v>
      </c>
      <c r="P295" s="4">
        <f t="shared" si="116"/>
        <v>0</v>
      </c>
      <c r="Q295" s="11">
        <f t="shared" si="117"/>
        <v>0</v>
      </c>
      <c r="R295" s="10">
        <f t="shared" si="115"/>
        <v>0</v>
      </c>
      <c r="S295" s="8"/>
    </row>
    <row r="296" spans="1:19">
      <c r="A296" s="59">
        <v>8</v>
      </c>
      <c r="B296" s="59"/>
      <c r="C296" s="12"/>
      <c r="D296" s="59"/>
      <c r="E296" s="59"/>
      <c r="F296" s="59"/>
      <c r="G296" s="59"/>
      <c r="H296" s="59"/>
      <c r="I296" s="59"/>
      <c r="J296" s="59"/>
      <c r="K296" s="59"/>
      <c r="L296" s="59"/>
      <c r="M296" s="59"/>
      <c r="N296" s="3">
        <f t="shared" si="111"/>
        <v>0</v>
      </c>
      <c r="O296" s="9">
        <f t="shared" si="112"/>
        <v>0</v>
      </c>
      <c r="P296" s="4">
        <f t="shared" si="116"/>
        <v>0</v>
      </c>
      <c r="Q296" s="11">
        <f t="shared" si="117"/>
        <v>0</v>
      </c>
      <c r="R296" s="10">
        <f t="shared" si="115"/>
        <v>0</v>
      </c>
      <c r="S296" s="8"/>
    </row>
    <row r="297" spans="1:19">
      <c r="A297" s="59">
        <v>9</v>
      </c>
      <c r="B297" s="59"/>
      <c r="C297" s="12"/>
      <c r="D297" s="59"/>
      <c r="E297" s="59"/>
      <c r="F297" s="59"/>
      <c r="G297" s="59"/>
      <c r="H297" s="59"/>
      <c r="I297" s="59"/>
      <c r="J297" s="59"/>
      <c r="K297" s="59"/>
      <c r="L297" s="59"/>
      <c r="M297" s="59"/>
      <c r="N297" s="3">
        <f t="shared" si="111"/>
        <v>0</v>
      </c>
      <c r="O297" s="9">
        <f t="shared" si="112"/>
        <v>0</v>
      </c>
      <c r="P297" s="4">
        <f t="shared" si="116"/>
        <v>0</v>
      </c>
      <c r="Q297" s="11">
        <f t="shared" si="117"/>
        <v>0</v>
      </c>
      <c r="R297" s="10">
        <f t="shared" si="115"/>
        <v>0</v>
      </c>
      <c r="S297" s="8"/>
    </row>
    <row r="298" spans="1:19">
      <c r="A298" s="59">
        <v>10</v>
      </c>
      <c r="B298" s="59"/>
      <c r="C298" s="12"/>
      <c r="D298" s="59"/>
      <c r="E298" s="59"/>
      <c r="F298" s="59"/>
      <c r="G298" s="59"/>
      <c r="H298" s="59"/>
      <c r="I298" s="59"/>
      <c r="J298" s="59"/>
      <c r="K298" s="59"/>
      <c r="L298" s="59"/>
      <c r="M298" s="59"/>
      <c r="N298" s="3">
        <f t="shared" si="111"/>
        <v>0</v>
      </c>
      <c r="O298" s="9">
        <f t="shared" si="112"/>
        <v>0</v>
      </c>
      <c r="P298" s="4">
        <f t="shared" si="116"/>
        <v>0</v>
      </c>
      <c r="Q298" s="11">
        <f t="shared" si="117"/>
        <v>0</v>
      </c>
      <c r="R298" s="10">
        <f t="shared" si="115"/>
        <v>0</v>
      </c>
      <c r="S298" s="8"/>
    </row>
    <row r="299" spans="1:19">
      <c r="A299" s="62" t="s">
        <v>35</v>
      </c>
      <c r="B299" s="63"/>
      <c r="C299" s="63"/>
      <c r="D299" s="63"/>
      <c r="E299" s="63"/>
      <c r="F299" s="63"/>
      <c r="G299" s="63"/>
      <c r="H299" s="63"/>
      <c r="I299" s="63"/>
      <c r="J299" s="63"/>
      <c r="K299" s="63"/>
      <c r="L299" s="63"/>
      <c r="M299" s="63"/>
      <c r="N299" s="63"/>
      <c r="O299" s="63"/>
      <c r="P299" s="63"/>
      <c r="Q299" s="64"/>
      <c r="R299" s="10">
        <f>SUM(R289:R298)</f>
        <v>0</v>
      </c>
      <c r="S299" s="8"/>
    </row>
    <row r="300" spans="1:19" ht="15.75">
      <c r="A300" s="23" t="s">
        <v>36</v>
      </c>
      <c r="B300" s="23"/>
      <c r="C300" s="15"/>
      <c r="D300" s="15"/>
      <c r="E300" s="15"/>
      <c r="F300" s="15"/>
      <c r="G300" s="15"/>
      <c r="H300" s="15"/>
      <c r="I300" s="15"/>
      <c r="J300" s="15"/>
      <c r="K300" s="15"/>
      <c r="L300" s="15"/>
      <c r="M300" s="15"/>
      <c r="N300" s="15"/>
      <c r="O300" s="15"/>
      <c r="P300" s="15"/>
      <c r="Q300" s="15"/>
      <c r="R300" s="16"/>
      <c r="S300" s="8"/>
    </row>
    <row r="301" spans="1:19">
      <c r="A301" s="48" t="s">
        <v>37</v>
      </c>
      <c r="B301" s="48"/>
      <c r="C301" s="48"/>
      <c r="D301" s="48"/>
      <c r="E301" s="48"/>
      <c r="F301" s="48"/>
      <c r="G301" s="48"/>
      <c r="H301" s="48"/>
      <c r="I301" s="48"/>
      <c r="J301" s="15"/>
      <c r="K301" s="15"/>
      <c r="L301" s="15"/>
      <c r="M301" s="15"/>
      <c r="N301" s="15"/>
      <c r="O301" s="15"/>
      <c r="P301" s="15"/>
      <c r="Q301" s="15"/>
      <c r="R301" s="16"/>
      <c r="S301" s="8"/>
    </row>
    <row r="302" spans="1:19" s="8" customFormat="1">
      <c r="A302" s="48"/>
      <c r="B302" s="48"/>
      <c r="C302" s="48"/>
      <c r="D302" s="48"/>
      <c r="E302" s="48"/>
      <c r="F302" s="48"/>
      <c r="G302" s="48"/>
      <c r="H302" s="48"/>
      <c r="I302" s="48"/>
      <c r="J302" s="15"/>
      <c r="K302" s="15"/>
      <c r="L302" s="15"/>
      <c r="M302" s="15"/>
      <c r="N302" s="15"/>
      <c r="O302" s="15"/>
      <c r="P302" s="15"/>
      <c r="Q302" s="15"/>
      <c r="R302" s="16"/>
    </row>
    <row r="303" spans="1:19">
      <c r="A303" s="65" t="s">
        <v>129</v>
      </c>
      <c r="B303" s="66"/>
      <c r="C303" s="66"/>
      <c r="D303" s="66"/>
      <c r="E303" s="66"/>
      <c r="F303" s="66"/>
      <c r="G303" s="66"/>
      <c r="H303" s="66"/>
      <c r="I303" s="66"/>
      <c r="J303" s="66"/>
      <c r="K303" s="66"/>
      <c r="L303" s="66"/>
      <c r="M303" s="66"/>
      <c r="N303" s="66"/>
      <c r="O303" s="66"/>
      <c r="P303" s="66"/>
      <c r="Q303" s="55"/>
      <c r="R303" s="8"/>
      <c r="S303" s="8"/>
    </row>
    <row r="304" spans="1:19" ht="18">
      <c r="A304" s="67" t="s">
        <v>26</v>
      </c>
      <c r="B304" s="68"/>
      <c r="C304" s="68"/>
      <c r="D304" s="49"/>
      <c r="E304" s="49"/>
      <c r="F304" s="49"/>
      <c r="G304" s="49"/>
      <c r="H304" s="49"/>
      <c r="I304" s="49"/>
      <c r="J304" s="49"/>
      <c r="K304" s="49"/>
      <c r="L304" s="49"/>
      <c r="M304" s="49"/>
      <c r="N304" s="49"/>
      <c r="O304" s="49"/>
      <c r="P304" s="49"/>
      <c r="Q304" s="55"/>
      <c r="R304" s="8"/>
      <c r="S304" s="8"/>
    </row>
    <row r="305" spans="1:19">
      <c r="A305" s="65" t="s">
        <v>130</v>
      </c>
      <c r="B305" s="66"/>
      <c r="C305" s="66"/>
      <c r="D305" s="66"/>
      <c r="E305" s="66"/>
      <c r="F305" s="66"/>
      <c r="G305" s="66"/>
      <c r="H305" s="66"/>
      <c r="I305" s="66"/>
      <c r="J305" s="66"/>
      <c r="K305" s="66"/>
      <c r="L305" s="66"/>
      <c r="M305" s="66"/>
      <c r="N305" s="66"/>
      <c r="O305" s="66"/>
      <c r="P305" s="66"/>
      <c r="Q305" s="55"/>
      <c r="R305" s="8"/>
      <c r="S305" s="8"/>
    </row>
    <row r="306" spans="1:19">
      <c r="A306" s="59">
        <v>1</v>
      </c>
      <c r="B306" s="59"/>
      <c r="C306" s="12"/>
      <c r="D306" s="59"/>
      <c r="E306" s="59"/>
      <c r="F306" s="59"/>
      <c r="G306" s="59"/>
      <c r="H306" s="59"/>
      <c r="I306" s="59"/>
      <c r="J306" s="59"/>
      <c r="K306" s="59"/>
      <c r="L306" s="59"/>
      <c r="M306" s="59"/>
      <c r="N306" s="3">
        <f t="shared" ref="N306:N315" si="118">(IF(F306="OŽ",IF(L306=1,550.8,IF(L306=2,426.38,IF(L306=3,342.14,IF(L306=4,181.44,IF(L306=5,168.48,IF(L306=6,155.52,IF(L306=7,148.5,IF(L306=8,144,0))))))))+IF(L306&lt;=8,0,IF(L306&lt;=16,137.7,IF(L306&lt;=24,108,IF(L306&lt;=32,80.1,IF(L306&lt;=36,52.2,0)))))-IF(L306&lt;=8,0,IF(L306&lt;=16,(L306-9)*2.754,IF(L306&lt;=24,(L306-17)* 2.754,IF(L306&lt;=32,(L306-25)* 2.754,IF(L306&lt;=36,(L306-33)*2.754,0))))),0)+IF(F306="PČ",IF(L306=1,449,IF(L306=2,314.6,IF(L306=3,238,IF(L306=4,172,IF(L306=5,159,IF(L306=6,145,IF(L306=7,132,IF(L306=8,119,0))))))))+IF(L306&lt;=8,0,IF(L306&lt;=16,88,IF(L306&lt;=24,55,IF(L306&lt;=32,22,0))))-IF(L306&lt;=8,0,IF(L306&lt;=16,(L306-9)*2.245,IF(L306&lt;=24,(L306-17)*2.245,IF(L306&lt;=32,(L306-25)*2.245,0)))),0)+IF(F306="PČneol",IF(L306=1,85,IF(L306=2,64.61,IF(L306=3,50.76,IF(L306=4,16.25,IF(L306=5,15,IF(L306=6,13.75,IF(L306=7,12.5,IF(L306=8,11.25,0))))))))+IF(L306&lt;=8,0,IF(L306&lt;=16,9,0))-IF(L306&lt;=8,0,IF(L306&lt;=16,(L306-9)*0.425,0)),0)+IF(F306="PŽ",IF(L306=1,85,IF(L306=2,59.5,IF(L306=3,45,IF(L306=4,32.5,IF(L306=5,30,IF(L306=6,27.5,IF(L306=7,25,IF(L306=8,22.5,0))))))))+IF(L306&lt;=8,0,IF(L306&lt;=16,19,IF(L306&lt;=24,13,IF(L306&lt;=32,8,0))))-IF(L306&lt;=8,0,IF(L306&lt;=16,(L306-9)*0.425,IF(L306&lt;=24,(L306-17)*0.425,IF(L306&lt;=32,(L306-25)*0.425,0)))),0)+IF(F306="EČ",IF(L306=1,204,IF(L306=2,156.24,IF(L306=3,123.84,IF(L306=4,72,IF(L306=5,66,IF(L306=6,60,IF(L306=7,54,IF(L306=8,48,0))))))))+IF(L306&lt;=8,0,IF(L306&lt;=16,40,IF(L306&lt;=24,25,0)))-IF(L306&lt;=8,0,IF(L306&lt;=16,(L306-9)*1.02,IF(L306&lt;=24,(L306-17)*1.02,0))),0)+IF(F306="EČneol",IF(L306=1,68,IF(L306=2,51.69,IF(L306=3,40.61,IF(L306=4,13,IF(L306=5,12,IF(L306=6,11,IF(L306=7,10,IF(L306=8,9,0)))))))))+IF(F306="EŽ",IF(L306=1,68,IF(L306=2,47.6,IF(L306=3,36,IF(L306=4,18,IF(L306=5,16.5,IF(L306=6,15,IF(L306=7,13.5,IF(L306=8,12,0))))))))+IF(L306&lt;=8,0,IF(L306&lt;=16,10,IF(L306&lt;=24,6,0)))-IF(L306&lt;=8,0,IF(L306&lt;=16,(L306-9)*0.34,IF(L306&lt;=24,(L306-17)*0.34,0))),0)+IF(F306="PT",IF(L306=1,68,IF(L306=2,52.08,IF(L306=3,41.28,IF(L306=4,24,IF(L306=5,22,IF(L306=6,20,IF(L306=7,18,IF(L306=8,16,0))))))))+IF(L306&lt;=8,0,IF(L306&lt;=16,13,IF(L306&lt;=24,9,IF(L306&lt;=32,4,0))))-IF(L306&lt;=8,0,IF(L306&lt;=16,(L306-9)*0.34,IF(L306&lt;=24,(L306-17)*0.34,IF(L306&lt;=32,(L306-25)*0.34,0)))),0)+IF(F306="JOŽ",IF(L306=1,85,IF(L306=2,59.5,IF(L306=3,45,IF(L306=4,32.5,IF(L306=5,30,IF(L306=6,27.5,IF(L306=7,25,IF(L306=8,22.5,0))))))))+IF(L306&lt;=8,0,IF(L306&lt;=16,19,IF(L306&lt;=24,13,0)))-IF(L306&lt;=8,0,IF(L306&lt;=16,(L306-9)*0.425,IF(L306&lt;=24,(L306-17)*0.425,0))),0)+IF(F306="JPČ",IF(L306=1,68,IF(L306=2,47.6,IF(L306=3,36,IF(L306=4,26,IF(L306=5,24,IF(L306=6,22,IF(L306=7,20,IF(L306=8,18,0))))))))+IF(L306&lt;=8,0,IF(L306&lt;=16,13,IF(L306&lt;=24,9,0)))-IF(L306&lt;=8,0,IF(L306&lt;=16,(L306-9)*0.34,IF(L306&lt;=24,(L306-17)*0.34,0))),0)+IF(F306="JEČ",IF(L306=1,34,IF(L306=2,26.04,IF(L306=3,20.6,IF(L306=4,12,IF(L306=5,11,IF(L306=6,10,IF(L306=7,9,IF(L306=8,8,0))))))))+IF(L306&lt;=8,0,IF(L306&lt;=16,6,0))-IF(L306&lt;=8,0,IF(L306&lt;=16,(L306-9)*0.17,0)),0)+IF(F306="JEOF",IF(L306=1,34,IF(L306=2,26.04,IF(L306=3,20.6,IF(L306=4,12,IF(L306=5,11,IF(L306=6,10,IF(L306=7,9,IF(L306=8,8,0))))))))+IF(L306&lt;=8,0,IF(L306&lt;=16,6,0))-IF(L306&lt;=8,0,IF(L306&lt;=16,(L306-9)*0.17,0)),0)+IF(F306="JnPČ",IF(L306=1,51,IF(L306=2,35.7,IF(L306=3,27,IF(L306=4,19.5,IF(L306=5,18,IF(L306=6,16.5,IF(L306=7,15,IF(L306=8,13.5,0))))))))+IF(L306&lt;=8,0,IF(L306&lt;=16,10,0))-IF(L306&lt;=8,0,IF(L306&lt;=16,(L306-9)*0.255,0)),0)+IF(F306="JnEČ",IF(L306=1,25.5,IF(L306=2,19.53,IF(L306=3,15.48,IF(L306=4,9,IF(L306=5,8.25,IF(L306=6,7.5,IF(L306=7,6.75,IF(L306=8,6,0))))))))+IF(L306&lt;=8,0,IF(L306&lt;=16,5,0))-IF(L306&lt;=8,0,IF(L306&lt;=16,(L306-9)*0.1275,0)),0)+IF(F306="JčPČ",IF(L306=1,21.25,IF(L306=2,14.5,IF(L306=3,11.5,IF(L306=4,7,IF(L306=5,6.5,IF(L306=6,6,IF(L306=7,5.5,IF(L306=8,5,0))))))))+IF(L306&lt;=8,0,IF(L306&lt;=16,4,0))-IF(L306&lt;=8,0,IF(L306&lt;=16,(L306-9)*0.10625,0)),0)+IF(F306="JčEČ",IF(L306=1,17,IF(L306=2,13.02,IF(L306=3,10.32,IF(L306=4,6,IF(L306=5,5.5,IF(L306=6,5,IF(L306=7,4.5,IF(L306=8,4,0))))))))+IF(L306&lt;=8,0,IF(L306&lt;=16,3,0))-IF(L306&lt;=8,0,IF(L306&lt;=16,(L306-9)*0.085,0)),0)+IF(F306="NEAK",IF(L306=1,11.48,IF(L306=2,8.79,IF(L306=3,6.97,IF(L306=4,4.05,IF(L306=5,3.71,IF(L306=6,3.38,IF(L306=7,3.04,IF(L306=8,2.7,0))))))))+IF(L306&lt;=8,0,IF(L306&lt;=16,2,IF(L306&lt;=24,1.3,0)))-IF(L306&lt;=8,0,IF(L306&lt;=16,(L306-9)*0.0574,IF(L306&lt;=24,(L306-17)*0.0574,0))),0))*IF(L306&lt;0,1,IF(OR(F306="PČ",F306="PŽ",F306="PT"),IF(J306&lt;32,J306/32,1),1))* IF(L306&lt;0,1,IF(OR(F306="EČ",F306="EŽ",F306="JOŽ",F306="JPČ",F306="NEAK"),IF(J306&lt;24,J306/24,1),1))*IF(L306&lt;0,1,IF(OR(F306="PČneol",F306="JEČ",F306="JEOF",F306="JnPČ",F306="JnEČ",F306="JčPČ",F306="JčEČ"),IF(J306&lt;16,J306/16,1),1))*IF(L306&lt;0,1,IF(F306="EČneol",IF(J306&lt;8,J306/8,1),1))</f>
        <v>0</v>
      </c>
      <c r="O306" s="9">
        <f t="shared" ref="O306:O315" si="119">IF(F306="OŽ",N306,IF(H306="Ne",IF(J306*0.3&lt;J306-L306,N306,0),IF(J306*0.1&lt;J306-L306,N306,0)))</f>
        <v>0</v>
      </c>
      <c r="P306" s="4">
        <f t="shared" ref="P306" si="120">IF(O306=0,0,IF(F306="OŽ",IF(L306&gt;35,0,IF(J306&gt;35,(36-L306)*1.836,((36-L306)-(36-J306))*1.836)),0)+IF(F306="PČ",IF(L306&gt;31,0,IF(J306&gt;31,(32-L306)*1.347,((32-L306)-(32-J306))*1.347)),0)+ IF(F306="PČneol",IF(L306&gt;15,0,IF(J306&gt;15,(16-L306)*0.255,((16-L306)-(16-J306))*0.255)),0)+IF(F306="PŽ",IF(L306&gt;31,0,IF(J306&gt;31,(32-L306)*0.255,((32-L306)-(32-J306))*0.255)),0)+IF(F306="EČ",IF(L306&gt;23,0,IF(J306&gt;23,(24-L306)*0.612,((24-L306)-(24-J306))*0.612)),0)+IF(F306="EČneol",IF(L306&gt;7,0,IF(J306&gt;7,(8-L306)*0.204,((8-L306)-(8-J306))*0.204)),0)+IF(F306="EŽ",IF(L306&gt;23,0,IF(J306&gt;23,(24-L306)*0.204,((24-L306)-(24-J306))*0.204)),0)+IF(F306="PT",IF(L306&gt;31,0,IF(J306&gt;31,(32-L306)*0.204,((32-L306)-(32-J306))*0.204)),0)+IF(F306="JOŽ",IF(L306&gt;23,0,IF(J306&gt;23,(24-L306)*0.255,((24-L306)-(24-J306))*0.255)),0)+IF(F306="JPČ",IF(L306&gt;23,0,IF(J306&gt;23,(24-L306)*0.204,((24-L306)-(24-J306))*0.204)),0)+IF(F306="JEČ",IF(L306&gt;15,0,IF(J306&gt;15,(16-L306)*0.102,((16-L306)-(16-J306))*0.102)),0)+IF(F306="JEOF",IF(L306&gt;15,0,IF(J306&gt;15,(16-L306)*0.102,((16-L306)-(16-J306))*0.102)),0)+IF(F306="JnPČ",IF(L306&gt;15,0,IF(J306&gt;15,(16-L306)*0.153,((16-L306)-(16-J306))*0.153)),0)+IF(F306="JnEČ",IF(L306&gt;15,0,IF(J306&gt;15,(16-L306)*0.0765,((16-L306)-(16-J306))*0.0765)),0)+IF(F306="JčPČ",IF(L306&gt;15,0,IF(J306&gt;15,(16-L306)*0.06375,((16-L306)-(16-J306))*0.06375)),0)+IF(F306="JčEČ",IF(L306&gt;15,0,IF(J306&gt;15,(16-L306)*0.051,((16-L306)-(16-J306))*0.051)),0)+IF(F306="NEAK",IF(L306&gt;23,0,IF(J306&gt;23,(24-L306)*0.03444,((24-L306)-(24-J306))*0.03444)),0))</f>
        <v>0</v>
      </c>
      <c r="Q306" s="11">
        <f t="shared" ref="Q306" si="121">IF(ISERROR(P306*100/N306),0,(P306*100/N306))</f>
        <v>0</v>
      </c>
      <c r="R306" s="10">
        <f t="shared" ref="R306:R315" si="122">IF(Q306&lt;=30,O306+P306,O306+O306*0.3)*IF(G306=1,0.4,IF(G306=2,0.75,IF(G306="1 (kas 4 m. 1 k. nerengiamos)",0.52,1)))*IF(D306="olimpinė",1,IF(M306="Ne",0.5,1))*IF(OR(A$5="Lietuvos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federacija"),IF(OR(J306&lt;8,K306&lt;16),0,1),1)*E306*IF(I306&lt;=1,1,1/I306)*IF(OR(A$5="Lietuvos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06" s="8"/>
    </row>
    <row r="307" spans="1:19">
      <c r="A307" s="59">
        <v>2</v>
      </c>
      <c r="B307" s="59"/>
      <c r="C307" s="12"/>
      <c r="D307" s="59"/>
      <c r="E307" s="59"/>
      <c r="F307" s="59"/>
      <c r="G307" s="59"/>
      <c r="H307" s="59"/>
      <c r="I307" s="59"/>
      <c r="J307" s="59"/>
      <c r="K307" s="59"/>
      <c r="L307" s="59"/>
      <c r="M307" s="59"/>
      <c r="N307" s="3">
        <f t="shared" si="118"/>
        <v>0</v>
      </c>
      <c r="O307" s="9">
        <f t="shared" si="119"/>
        <v>0</v>
      </c>
      <c r="P307" s="4">
        <f t="shared" ref="P307:P315" si="123">IF(O307=0,0,IF(F307="OŽ",IF(L307&gt;35,0,IF(J307&gt;35,(36-L307)*1.836,((36-L307)-(36-J307))*1.836)),0)+IF(F307="PČ",IF(L307&gt;31,0,IF(J307&gt;31,(32-L307)*1.347,((32-L307)-(32-J307))*1.347)),0)+ IF(F307="PČneol",IF(L307&gt;15,0,IF(J307&gt;15,(16-L307)*0.255,((16-L307)-(16-J307))*0.255)),0)+IF(F307="PŽ",IF(L307&gt;31,0,IF(J307&gt;31,(32-L307)*0.255,((32-L307)-(32-J307))*0.255)),0)+IF(F307="EČ",IF(L307&gt;23,0,IF(J307&gt;23,(24-L307)*0.612,((24-L307)-(24-J307))*0.612)),0)+IF(F307="EČneol",IF(L307&gt;7,0,IF(J307&gt;7,(8-L307)*0.204,((8-L307)-(8-J307))*0.204)),0)+IF(F307="EŽ",IF(L307&gt;23,0,IF(J307&gt;23,(24-L307)*0.204,((24-L307)-(24-J307))*0.204)),0)+IF(F307="PT",IF(L307&gt;31,0,IF(J307&gt;31,(32-L307)*0.204,((32-L307)-(32-J307))*0.204)),0)+IF(F307="JOŽ",IF(L307&gt;23,0,IF(J307&gt;23,(24-L307)*0.255,((24-L307)-(24-J307))*0.255)),0)+IF(F307="JPČ",IF(L307&gt;23,0,IF(J307&gt;23,(24-L307)*0.204,((24-L307)-(24-J307))*0.204)),0)+IF(F307="JEČ",IF(L307&gt;15,0,IF(J307&gt;15,(16-L307)*0.102,((16-L307)-(16-J307))*0.102)),0)+IF(F307="JEOF",IF(L307&gt;15,0,IF(J307&gt;15,(16-L307)*0.102,((16-L307)-(16-J307))*0.102)),0)+IF(F307="JnPČ",IF(L307&gt;15,0,IF(J307&gt;15,(16-L307)*0.153,((16-L307)-(16-J307))*0.153)),0)+IF(F307="JnEČ",IF(L307&gt;15,0,IF(J307&gt;15,(16-L307)*0.0765,((16-L307)-(16-J307))*0.0765)),0)+IF(F307="JčPČ",IF(L307&gt;15,0,IF(J307&gt;15,(16-L307)*0.06375,((16-L307)-(16-J307))*0.06375)),0)+IF(F307="JčEČ",IF(L307&gt;15,0,IF(J307&gt;15,(16-L307)*0.051,((16-L307)-(16-J307))*0.051)),0)+IF(F307="NEAK",IF(L307&gt;23,0,IF(J307&gt;23,(24-L307)*0.03444,((24-L307)-(24-J307))*0.03444)),0))</f>
        <v>0</v>
      </c>
      <c r="Q307" s="11">
        <f t="shared" ref="Q307:Q315" si="124">IF(ISERROR(P307*100/N307),0,(P307*100/N307))</f>
        <v>0</v>
      </c>
      <c r="R307" s="10">
        <f t="shared" si="122"/>
        <v>0</v>
      </c>
      <c r="S307" s="8"/>
    </row>
    <row r="308" spans="1:19">
      <c r="A308" s="59">
        <v>3</v>
      </c>
      <c r="B308" s="59"/>
      <c r="C308" s="12"/>
      <c r="D308" s="59"/>
      <c r="E308" s="59"/>
      <c r="F308" s="59"/>
      <c r="G308" s="59"/>
      <c r="H308" s="59"/>
      <c r="I308" s="59"/>
      <c r="J308" s="59"/>
      <c r="K308" s="59"/>
      <c r="L308" s="59"/>
      <c r="M308" s="59"/>
      <c r="N308" s="3">
        <f t="shared" si="118"/>
        <v>0</v>
      </c>
      <c r="O308" s="9">
        <f t="shared" si="119"/>
        <v>0</v>
      </c>
      <c r="P308" s="4">
        <f t="shared" si="123"/>
        <v>0</v>
      </c>
      <c r="Q308" s="11">
        <f t="shared" si="124"/>
        <v>0</v>
      </c>
      <c r="R308" s="10">
        <f t="shared" si="122"/>
        <v>0</v>
      </c>
      <c r="S308" s="8"/>
    </row>
    <row r="309" spans="1:19">
      <c r="A309" s="59">
        <v>4</v>
      </c>
      <c r="B309" s="59"/>
      <c r="C309" s="12"/>
      <c r="D309" s="59"/>
      <c r="E309" s="59"/>
      <c r="F309" s="59"/>
      <c r="G309" s="59"/>
      <c r="H309" s="59"/>
      <c r="I309" s="59"/>
      <c r="J309" s="59"/>
      <c r="K309" s="59"/>
      <c r="L309" s="59"/>
      <c r="M309" s="59"/>
      <c r="N309" s="3">
        <f t="shared" si="118"/>
        <v>0</v>
      </c>
      <c r="O309" s="9">
        <f t="shared" si="119"/>
        <v>0</v>
      </c>
      <c r="P309" s="4">
        <f t="shared" si="123"/>
        <v>0</v>
      </c>
      <c r="Q309" s="11">
        <f t="shared" si="124"/>
        <v>0</v>
      </c>
      <c r="R309" s="10">
        <f t="shared" si="122"/>
        <v>0</v>
      </c>
      <c r="S309" s="8"/>
    </row>
    <row r="310" spans="1:19">
      <c r="A310" s="59">
        <v>5</v>
      </c>
      <c r="B310" s="59"/>
      <c r="C310" s="12"/>
      <c r="D310" s="59"/>
      <c r="E310" s="59"/>
      <c r="F310" s="59"/>
      <c r="G310" s="59"/>
      <c r="H310" s="59"/>
      <c r="I310" s="59"/>
      <c r="J310" s="59"/>
      <c r="K310" s="59"/>
      <c r="L310" s="59"/>
      <c r="M310" s="59"/>
      <c r="N310" s="3">
        <f t="shared" si="118"/>
        <v>0</v>
      </c>
      <c r="O310" s="9">
        <f t="shared" si="119"/>
        <v>0</v>
      </c>
      <c r="P310" s="4">
        <f t="shared" si="123"/>
        <v>0</v>
      </c>
      <c r="Q310" s="11">
        <f t="shared" si="124"/>
        <v>0</v>
      </c>
      <c r="R310" s="10">
        <f t="shared" si="122"/>
        <v>0</v>
      </c>
      <c r="S310" s="8"/>
    </row>
    <row r="311" spans="1:19">
      <c r="A311" s="59">
        <v>6</v>
      </c>
      <c r="B311" s="59"/>
      <c r="C311" s="12"/>
      <c r="D311" s="59"/>
      <c r="E311" s="59"/>
      <c r="F311" s="59"/>
      <c r="G311" s="59"/>
      <c r="H311" s="59"/>
      <c r="I311" s="59"/>
      <c r="J311" s="59"/>
      <c r="K311" s="59"/>
      <c r="L311" s="59"/>
      <c r="M311" s="59"/>
      <c r="N311" s="3">
        <f t="shared" si="118"/>
        <v>0</v>
      </c>
      <c r="O311" s="9">
        <f t="shared" si="119"/>
        <v>0</v>
      </c>
      <c r="P311" s="4">
        <f t="shared" si="123"/>
        <v>0</v>
      </c>
      <c r="Q311" s="11">
        <f t="shared" si="124"/>
        <v>0</v>
      </c>
      <c r="R311" s="10">
        <f t="shared" si="122"/>
        <v>0</v>
      </c>
      <c r="S311" s="8"/>
    </row>
    <row r="312" spans="1:19">
      <c r="A312" s="59">
        <v>7</v>
      </c>
      <c r="B312" s="59"/>
      <c r="C312" s="12"/>
      <c r="D312" s="59"/>
      <c r="E312" s="59"/>
      <c r="F312" s="59"/>
      <c r="G312" s="59"/>
      <c r="H312" s="59"/>
      <c r="I312" s="59"/>
      <c r="J312" s="59"/>
      <c r="K312" s="59"/>
      <c r="L312" s="59"/>
      <c r="M312" s="59"/>
      <c r="N312" s="3">
        <f t="shared" si="118"/>
        <v>0</v>
      </c>
      <c r="O312" s="9">
        <f t="shared" si="119"/>
        <v>0</v>
      </c>
      <c r="P312" s="4">
        <f t="shared" si="123"/>
        <v>0</v>
      </c>
      <c r="Q312" s="11">
        <f t="shared" si="124"/>
        <v>0</v>
      </c>
      <c r="R312" s="10">
        <f t="shared" si="122"/>
        <v>0</v>
      </c>
      <c r="S312" s="8"/>
    </row>
    <row r="313" spans="1:19">
      <c r="A313" s="59">
        <v>8</v>
      </c>
      <c r="B313" s="59"/>
      <c r="C313" s="12"/>
      <c r="D313" s="59"/>
      <c r="E313" s="59"/>
      <c r="F313" s="59"/>
      <c r="G313" s="59"/>
      <c r="H313" s="59"/>
      <c r="I313" s="59"/>
      <c r="J313" s="59"/>
      <c r="K313" s="59"/>
      <c r="L313" s="59"/>
      <c r="M313" s="59"/>
      <c r="N313" s="3">
        <f t="shared" si="118"/>
        <v>0</v>
      </c>
      <c r="O313" s="9">
        <f t="shared" si="119"/>
        <v>0</v>
      </c>
      <c r="P313" s="4">
        <f t="shared" si="123"/>
        <v>0</v>
      </c>
      <c r="Q313" s="11">
        <f t="shared" si="124"/>
        <v>0</v>
      </c>
      <c r="R313" s="10">
        <f t="shared" si="122"/>
        <v>0</v>
      </c>
      <c r="S313" s="8"/>
    </row>
    <row r="314" spans="1:19">
      <c r="A314" s="59">
        <v>9</v>
      </c>
      <c r="B314" s="59"/>
      <c r="C314" s="12"/>
      <c r="D314" s="59"/>
      <c r="E314" s="59"/>
      <c r="F314" s="59"/>
      <c r="G314" s="59"/>
      <c r="H314" s="59"/>
      <c r="I314" s="59"/>
      <c r="J314" s="59"/>
      <c r="K314" s="59"/>
      <c r="L314" s="59"/>
      <c r="M314" s="59"/>
      <c r="N314" s="3">
        <f t="shared" si="118"/>
        <v>0</v>
      </c>
      <c r="O314" s="9">
        <f t="shared" si="119"/>
        <v>0</v>
      </c>
      <c r="P314" s="4">
        <f t="shared" si="123"/>
        <v>0</v>
      </c>
      <c r="Q314" s="11">
        <f t="shared" si="124"/>
        <v>0</v>
      </c>
      <c r="R314" s="10">
        <f t="shared" si="122"/>
        <v>0</v>
      </c>
      <c r="S314" s="8"/>
    </row>
    <row r="315" spans="1:19">
      <c r="A315" s="59">
        <v>10</v>
      </c>
      <c r="B315" s="59"/>
      <c r="C315" s="12"/>
      <c r="D315" s="59"/>
      <c r="E315" s="59"/>
      <c r="F315" s="59"/>
      <c r="G315" s="59"/>
      <c r="H315" s="59"/>
      <c r="I315" s="59"/>
      <c r="J315" s="59"/>
      <c r="K315" s="59"/>
      <c r="L315" s="59"/>
      <c r="M315" s="59"/>
      <c r="N315" s="3">
        <f t="shared" si="118"/>
        <v>0</v>
      </c>
      <c r="O315" s="9">
        <f t="shared" si="119"/>
        <v>0</v>
      </c>
      <c r="P315" s="4">
        <f t="shared" si="123"/>
        <v>0</v>
      </c>
      <c r="Q315" s="11">
        <f t="shared" si="124"/>
        <v>0</v>
      </c>
      <c r="R315" s="10">
        <f t="shared" si="122"/>
        <v>0</v>
      </c>
      <c r="S315" s="8"/>
    </row>
    <row r="316" spans="1:19">
      <c r="A316" s="62" t="s">
        <v>35</v>
      </c>
      <c r="B316" s="63"/>
      <c r="C316" s="63"/>
      <c r="D316" s="63"/>
      <c r="E316" s="63"/>
      <c r="F316" s="63"/>
      <c r="G316" s="63"/>
      <c r="H316" s="63"/>
      <c r="I316" s="63"/>
      <c r="J316" s="63"/>
      <c r="K316" s="63"/>
      <c r="L316" s="63"/>
      <c r="M316" s="63"/>
      <c r="N316" s="63"/>
      <c r="O316" s="63"/>
      <c r="P316" s="63"/>
      <c r="Q316" s="64"/>
      <c r="R316" s="10">
        <f>SUM(R306:R315)</f>
        <v>0</v>
      </c>
      <c r="S316" s="8"/>
    </row>
    <row r="317" spans="1:19" ht="15.75">
      <c r="A317" s="23" t="s">
        <v>36</v>
      </c>
      <c r="B317" s="23"/>
      <c r="C317" s="15"/>
      <c r="D317" s="15"/>
      <c r="E317" s="15"/>
      <c r="F317" s="15"/>
      <c r="G317" s="15"/>
      <c r="H317" s="15"/>
      <c r="I317" s="15"/>
      <c r="J317" s="15"/>
      <c r="K317" s="15"/>
      <c r="L317" s="15"/>
      <c r="M317" s="15"/>
      <c r="N317" s="15"/>
      <c r="O317" s="15"/>
      <c r="P317" s="15"/>
      <c r="Q317" s="15"/>
      <c r="R317" s="16"/>
      <c r="S317" s="8"/>
    </row>
    <row r="318" spans="1:19">
      <c r="A318" s="48" t="s">
        <v>37</v>
      </c>
      <c r="B318" s="48"/>
      <c r="C318" s="48"/>
      <c r="D318" s="48"/>
      <c r="E318" s="48"/>
      <c r="F318" s="48"/>
      <c r="G318" s="48"/>
      <c r="H318" s="48"/>
      <c r="I318" s="48"/>
      <c r="J318" s="15"/>
      <c r="K318" s="15"/>
      <c r="L318" s="15"/>
      <c r="M318" s="15"/>
      <c r="N318" s="15"/>
      <c r="O318" s="15"/>
      <c r="P318" s="15"/>
      <c r="Q318" s="15"/>
      <c r="R318" s="16"/>
      <c r="S318" s="8"/>
    </row>
    <row r="319" spans="1:19" s="8" customFormat="1">
      <c r="A319" s="48"/>
      <c r="B319" s="48"/>
      <c r="C319" s="48"/>
      <c r="D319" s="48"/>
      <c r="E319" s="48"/>
      <c r="F319" s="48"/>
      <c r="G319" s="48"/>
      <c r="H319" s="48"/>
      <c r="I319" s="48"/>
      <c r="J319" s="15"/>
      <c r="K319" s="15"/>
      <c r="L319" s="15"/>
      <c r="M319" s="15"/>
      <c r="N319" s="15"/>
      <c r="O319" s="15"/>
      <c r="P319" s="15"/>
      <c r="Q319" s="15"/>
      <c r="R319" s="16"/>
    </row>
    <row r="320" spans="1:19">
      <c r="A320" s="65" t="s">
        <v>129</v>
      </c>
      <c r="B320" s="66"/>
      <c r="C320" s="66"/>
      <c r="D320" s="66"/>
      <c r="E320" s="66"/>
      <c r="F320" s="66"/>
      <c r="G320" s="66"/>
      <c r="H320" s="66"/>
      <c r="I320" s="66"/>
      <c r="J320" s="66"/>
      <c r="K320" s="66"/>
      <c r="L320" s="66"/>
      <c r="M320" s="66"/>
      <c r="N320" s="66"/>
      <c r="O320" s="66"/>
      <c r="P320" s="66"/>
      <c r="Q320" s="55"/>
      <c r="R320" s="8"/>
      <c r="S320" s="8"/>
    </row>
    <row r="321" spans="1:19" ht="18">
      <c r="A321" s="67" t="s">
        <v>26</v>
      </c>
      <c r="B321" s="68"/>
      <c r="C321" s="68"/>
      <c r="D321" s="49"/>
      <c r="E321" s="49"/>
      <c r="F321" s="49"/>
      <c r="G321" s="49"/>
      <c r="H321" s="49"/>
      <c r="I321" s="49"/>
      <c r="J321" s="49"/>
      <c r="K321" s="49"/>
      <c r="L321" s="49"/>
      <c r="M321" s="49"/>
      <c r="N321" s="49"/>
      <c r="O321" s="49"/>
      <c r="P321" s="49"/>
      <c r="Q321" s="55"/>
      <c r="R321" s="8"/>
      <c r="S321" s="8"/>
    </row>
    <row r="322" spans="1:19">
      <c r="A322" s="65" t="s">
        <v>130</v>
      </c>
      <c r="B322" s="66"/>
      <c r="C322" s="66"/>
      <c r="D322" s="66"/>
      <c r="E322" s="66"/>
      <c r="F322" s="66"/>
      <c r="G322" s="66"/>
      <c r="H322" s="66"/>
      <c r="I322" s="66"/>
      <c r="J322" s="66"/>
      <c r="K322" s="66"/>
      <c r="L322" s="66"/>
      <c r="M322" s="66"/>
      <c r="N322" s="66"/>
      <c r="O322" s="66"/>
      <c r="P322" s="66"/>
      <c r="Q322" s="55"/>
      <c r="R322" s="8"/>
      <c r="S322" s="8"/>
    </row>
    <row r="323" spans="1:19">
      <c r="A323" s="59">
        <v>1</v>
      </c>
      <c r="B323" s="59"/>
      <c r="C323" s="12"/>
      <c r="D323" s="59"/>
      <c r="E323" s="59"/>
      <c r="F323" s="59"/>
      <c r="G323" s="59"/>
      <c r="H323" s="59"/>
      <c r="I323" s="59"/>
      <c r="J323" s="59"/>
      <c r="K323" s="59"/>
      <c r="L323" s="59"/>
      <c r="M323" s="59"/>
      <c r="N323" s="3">
        <f t="shared" ref="N323:N332" si="125">(IF(F323="OŽ",IF(L323=1,550.8,IF(L323=2,426.38,IF(L323=3,342.14,IF(L323=4,181.44,IF(L323=5,168.48,IF(L323=6,155.52,IF(L323=7,148.5,IF(L323=8,144,0))))))))+IF(L323&lt;=8,0,IF(L323&lt;=16,137.7,IF(L323&lt;=24,108,IF(L323&lt;=32,80.1,IF(L323&lt;=36,52.2,0)))))-IF(L323&lt;=8,0,IF(L323&lt;=16,(L323-9)*2.754,IF(L323&lt;=24,(L323-17)* 2.754,IF(L323&lt;=32,(L323-25)* 2.754,IF(L323&lt;=36,(L323-33)*2.754,0))))),0)+IF(F323="PČ",IF(L323=1,449,IF(L323=2,314.6,IF(L323=3,238,IF(L323=4,172,IF(L323=5,159,IF(L323=6,145,IF(L323=7,132,IF(L323=8,119,0))))))))+IF(L323&lt;=8,0,IF(L323&lt;=16,88,IF(L323&lt;=24,55,IF(L323&lt;=32,22,0))))-IF(L323&lt;=8,0,IF(L323&lt;=16,(L323-9)*2.245,IF(L323&lt;=24,(L323-17)*2.245,IF(L323&lt;=32,(L323-25)*2.245,0)))),0)+IF(F323="PČneol",IF(L323=1,85,IF(L323=2,64.61,IF(L323=3,50.76,IF(L323=4,16.25,IF(L323=5,15,IF(L323=6,13.75,IF(L323=7,12.5,IF(L323=8,11.25,0))))))))+IF(L323&lt;=8,0,IF(L323&lt;=16,9,0))-IF(L323&lt;=8,0,IF(L323&lt;=16,(L323-9)*0.425,0)),0)+IF(F323="PŽ",IF(L323=1,85,IF(L323=2,59.5,IF(L323=3,45,IF(L323=4,32.5,IF(L323=5,30,IF(L323=6,27.5,IF(L323=7,25,IF(L323=8,22.5,0))))))))+IF(L323&lt;=8,0,IF(L323&lt;=16,19,IF(L323&lt;=24,13,IF(L323&lt;=32,8,0))))-IF(L323&lt;=8,0,IF(L323&lt;=16,(L323-9)*0.425,IF(L323&lt;=24,(L323-17)*0.425,IF(L323&lt;=32,(L323-25)*0.425,0)))),0)+IF(F323="EČ",IF(L323=1,204,IF(L323=2,156.24,IF(L323=3,123.84,IF(L323=4,72,IF(L323=5,66,IF(L323=6,60,IF(L323=7,54,IF(L323=8,48,0))))))))+IF(L323&lt;=8,0,IF(L323&lt;=16,40,IF(L323&lt;=24,25,0)))-IF(L323&lt;=8,0,IF(L323&lt;=16,(L323-9)*1.02,IF(L323&lt;=24,(L323-17)*1.02,0))),0)+IF(F323="EČneol",IF(L323=1,68,IF(L323=2,51.69,IF(L323=3,40.61,IF(L323=4,13,IF(L323=5,12,IF(L323=6,11,IF(L323=7,10,IF(L323=8,9,0)))))))))+IF(F323="EŽ",IF(L323=1,68,IF(L323=2,47.6,IF(L323=3,36,IF(L323=4,18,IF(L323=5,16.5,IF(L323=6,15,IF(L323=7,13.5,IF(L323=8,12,0))))))))+IF(L323&lt;=8,0,IF(L323&lt;=16,10,IF(L323&lt;=24,6,0)))-IF(L323&lt;=8,0,IF(L323&lt;=16,(L323-9)*0.34,IF(L323&lt;=24,(L323-17)*0.34,0))),0)+IF(F323="PT",IF(L323=1,68,IF(L323=2,52.08,IF(L323=3,41.28,IF(L323=4,24,IF(L323=5,22,IF(L323=6,20,IF(L323=7,18,IF(L323=8,16,0))))))))+IF(L323&lt;=8,0,IF(L323&lt;=16,13,IF(L323&lt;=24,9,IF(L323&lt;=32,4,0))))-IF(L323&lt;=8,0,IF(L323&lt;=16,(L323-9)*0.34,IF(L323&lt;=24,(L323-17)*0.34,IF(L323&lt;=32,(L323-25)*0.34,0)))),0)+IF(F323="JOŽ",IF(L323=1,85,IF(L323=2,59.5,IF(L323=3,45,IF(L323=4,32.5,IF(L323=5,30,IF(L323=6,27.5,IF(L323=7,25,IF(L323=8,22.5,0))))))))+IF(L323&lt;=8,0,IF(L323&lt;=16,19,IF(L323&lt;=24,13,0)))-IF(L323&lt;=8,0,IF(L323&lt;=16,(L323-9)*0.425,IF(L323&lt;=24,(L323-17)*0.425,0))),0)+IF(F323="JPČ",IF(L323=1,68,IF(L323=2,47.6,IF(L323=3,36,IF(L323=4,26,IF(L323=5,24,IF(L323=6,22,IF(L323=7,20,IF(L323=8,18,0))))))))+IF(L323&lt;=8,0,IF(L323&lt;=16,13,IF(L323&lt;=24,9,0)))-IF(L323&lt;=8,0,IF(L323&lt;=16,(L323-9)*0.34,IF(L323&lt;=24,(L323-17)*0.34,0))),0)+IF(F323="JEČ",IF(L323=1,34,IF(L323=2,26.04,IF(L323=3,20.6,IF(L323=4,12,IF(L323=5,11,IF(L323=6,10,IF(L323=7,9,IF(L323=8,8,0))))))))+IF(L323&lt;=8,0,IF(L323&lt;=16,6,0))-IF(L323&lt;=8,0,IF(L323&lt;=16,(L323-9)*0.17,0)),0)+IF(F323="JEOF",IF(L323=1,34,IF(L323=2,26.04,IF(L323=3,20.6,IF(L323=4,12,IF(L323=5,11,IF(L323=6,10,IF(L323=7,9,IF(L323=8,8,0))))))))+IF(L323&lt;=8,0,IF(L323&lt;=16,6,0))-IF(L323&lt;=8,0,IF(L323&lt;=16,(L323-9)*0.17,0)),0)+IF(F323="JnPČ",IF(L323=1,51,IF(L323=2,35.7,IF(L323=3,27,IF(L323=4,19.5,IF(L323=5,18,IF(L323=6,16.5,IF(L323=7,15,IF(L323=8,13.5,0))))))))+IF(L323&lt;=8,0,IF(L323&lt;=16,10,0))-IF(L323&lt;=8,0,IF(L323&lt;=16,(L323-9)*0.255,0)),0)+IF(F323="JnEČ",IF(L323=1,25.5,IF(L323=2,19.53,IF(L323=3,15.48,IF(L323=4,9,IF(L323=5,8.25,IF(L323=6,7.5,IF(L323=7,6.75,IF(L323=8,6,0))))))))+IF(L323&lt;=8,0,IF(L323&lt;=16,5,0))-IF(L323&lt;=8,0,IF(L323&lt;=16,(L323-9)*0.1275,0)),0)+IF(F323="JčPČ",IF(L323=1,21.25,IF(L323=2,14.5,IF(L323=3,11.5,IF(L323=4,7,IF(L323=5,6.5,IF(L323=6,6,IF(L323=7,5.5,IF(L323=8,5,0))))))))+IF(L323&lt;=8,0,IF(L323&lt;=16,4,0))-IF(L323&lt;=8,0,IF(L323&lt;=16,(L323-9)*0.10625,0)),0)+IF(F323="JčEČ",IF(L323=1,17,IF(L323=2,13.02,IF(L323=3,10.32,IF(L323=4,6,IF(L323=5,5.5,IF(L323=6,5,IF(L323=7,4.5,IF(L323=8,4,0))))))))+IF(L323&lt;=8,0,IF(L323&lt;=16,3,0))-IF(L323&lt;=8,0,IF(L323&lt;=16,(L323-9)*0.085,0)),0)+IF(F323="NEAK",IF(L323=1,11.48,IF(L323=2,8.79,IF(L323=3,6.97,IF(L323=4,4.05,IF(L323=5,3.71,IF(L323=6,3.38,IF(L323=7,3.04,IF(L323=8,2.7,0))))))))+IF(L323&lt;=8,0,IF(L323&lt;=16,2,IF(L323&lt;=24,1.3,0)))-IF(L323&lt;=8,0,IF(L323&lt;=16,(L323-9)*0.0574,IF(L323&lt;=24,(L323-17)*0.0574,0))),0))*IF(L323&lt;0,1,IF(OR(F323="PČ",F323="PŽ",F323="PT"),IF(J323&lt;32,J323/32,1),1))* IF(L323&lt;0,1,IF(OR(F323="EČ",F323="EŽ",F323="JOŽ",F323="JPČ",F323="NEAK"),IF(J323&lt;24,J323/24,1),1))*IF(L323&lt;0,1,IF(OR(F323="PČneol",F323="JEČ",F323="JEOF",F323="JnPČ",F323="JnEČ",F323="JčPČ",F323="JčEČ"),IF(J323&lt;16,J323/16,1),1))*IF(L323&lt;0,1,IF(F323="EČneol",IF(J323&lt;8,J323/8,1),1))</f>
        <v>0</v>
      </c>
      <c r="O323" s="9">
        <f t="shared" ref="O323:O332" si="126">IF(F323="OŽ",N323,IF(H323="Ne",IF(J323*0.3&lt;J323-L323,N323,0),IF(J323*0.1&lt;J323-L323,N323,0)))</f>
        <v>0</v>
      </c>
      <c r="P323" s="4">
        <f t="shared" ref="P323" si="127">IF(O323=0,0,IF(F323="OŽ",IF(L323&gt;35,0,IF(J323&gt;35,(36-L323)*1.836,((36-L323)-(36-J323))*1.836)),0)+IF(F323="PČ",IF(L323&gt;31,0,IF(J323&gt;31,(32-L323)*1.347,((32-L323)-(32-J323))*1.347)),0)+ IF(F323="PČneol",IF(L323&gt;15,0,IF(J323&gt;15,(16-L323)*0.255,((16-L323)-(16-J323))*0.255)),0)+IF(F323="PŽ",IF(L323&gt;31,0,IF(J323&gt;31,(32-L323)*0.255,((32-L323)-(32-J323))*0.255)),0)+IF(F323="EČ",IF(L323&gt;23,0,IF(J323&gt;23,(24-L323)*0.612,((24-L323)-(24-J323))*0.612)),0)+IF(F323="EČneol",IF(L323&gt;7,0,IF(J323&gt;7,(8-L323)*0.204,((8-L323)-(8-J323))*0.204)),0)+IF(F323="EŽ",IF(L323&gt;23,0,IF(J323&gt;23,(24-L323)*0.204,((24-L323)-(24-J323))*0.204)),0)+IF(F323="PT",IF(L323&gt;31,0,IF(J323&gt;31,(32-L323)*0.204,((32-L323)-(32-J323))*0.204)),0)+IF(F323="JOŽ",IF(L323&gt;23,0,IF(J323&gt;23,(24-L323)*0.255,((24-L323)-(24-J323))*0.255)),0)+IF(F323="JPČ",IF(L323&gt;23,0,IF(J323&gt;23,(24-L323)*0.204,((24-L323)-(24-J323))*0.204)),0)+IF(F323="JEČ",IF(L323&gt;15,0,IF(J323&gt;15,(16-L323)*0.102,((16-L323)-(16-J323))*0.102)),0)+IF(F323="JEOF",IF(L323&gt;15,0,IF(J323&gt;15,(16-L323)*0.102,((16-L323)-(16-J323))*0.102)),0)+IF(F323="JnPČ",IF(L323&gt;15,0,IF(J323&gt;15,(16-L323)*0.153,((16-L323)-(16-J323))*0.153)),0)+IF(F323="JnEČ",IF(L323&gt;15,0,IF(J323&gt;15,(16-L323)*0.0765,((16-L323)-(16-J323))*0.0765)),0)+IF(F323="JčPČ",IF(L323&gt;15,0,IF(J323&gt;15,(16-L323)*0.06375,((16-L323)-(16-J323))*0.06375)),0)+IF(F323="JčEČ",IF(L323&gt;15,0,IF(J323&gt;15,(16-L323)*0.051,((16-L323)-(16-J323))*0.051)),0)+IF(F323="NEAK",IF(L323&gt;23,0,IF(J323&gt;23,(24-L323)*0.03444,((24-L323)-(24-J323))*0.03444)),0))</f>
        <v>0</v>
      </c>
      <c r="Q323" s="11">
        <f t="shared" ref="Q323" si="128">IF(ISERROR(P323*100/N323),0,(P323*100/N323))</f>
        <v>0</v>
      </c>
      <c r="R323" s="10">
        <f t="shared" ref="R323:R332" si="129">IF(Q323&lt;=30,O323+P323,O323+O323*0.3)*IF(G323=1,0.4,IF(G323=2,0.75,IF(G323="1 (kas 4 m. 1 k. nerengiamos)",0.52,1)))*IF(D323="olimpinė",1,IF(M323="Ne",0.5,1))*IF(OR(A$5="Lietuvos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federacija"),IF(OR(J323&lt;8,K323&lt;16),0,1),1)*E323*IF(I323&lt;=1,1,1/I323)*IF(OR(A$5="Lietuvos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23" s="8"/>
    </row>
    <row r="324" spans="1:19">
      <c r="A324" s="59">
        <v>2</v>
      </c>
      <c r="B324" s="59"/>
      <c r="C324" s="12"/>
      <c r="D324" s="59"/>
      <c r="E324" s="59"/>
      <c r="F324" s="59"/>
      <c r="G324" s="59"/>
      <c r="H324" s="59"/>
      <c r="I324" s="59"/>
      <c r="J324" s="59"/>
      <c r="K324" s="59"/>
      <c r="L324" s="59"/>
      <c r="M324" s="59"/>
      <c r="N324" s="3">
        <f t="shared" si="125"/>
        <v>0</v>
      </c>
      <c r="O324" s="9">
        <f t="shared" si="126"/>
        <v>0</v>
      </c>
      <c r="P324" s="4">
        <f t="shared" ref="P324:P332" si="130">IF(O324=0,0,IF(F324="OŽ",IF(L324&gt;35,0,IF(J324&gt;35,(36-L324)*1.836,((36-L324)-(36-J324))*1.836)),0)+IF(F324="PČ",IF(L324&gt;31,0,IF(J324&gt;31,(32-L324)*1.347,((32-L324)-(32-J324))*1.347)),0)+ IF(F324="PČneol",IF(L324&gt;15,0,IF(J324&gt;15,(16-L324)*0.255,((16-L324)-(16-J324))*0.255)),0)+IF(F324="PŽ",IF(L324&gt;31,0,IF(J324&gt;31,(32-L324)*0.255,((32-L324)-(32-J324))*0.255)),0)+IF(F324="EČ",IF(L324&gt;23,0,IF(J324&gt;23,(24-L324)*0.612,((24-L324)-(24-J324))*0.612)),0)+IF(F324="EČneol",IF(L324&gt;7,0,IF(J324&gt;7,(8-L324)*0.204,((8-L324)-(8-J324))*0.204)),0)+IF(F324="EŽ",IF(L324&gt;23,0,IF(J324&gt;23,(24-L324)*0.204,((24-L324)-(24-J324))*0.204)),0)+IF(F324="PT",IF(L324&gt;31,0,IF(J324&gt;31,(32-L324)*0.204,((32-L324)-(32-J324))*0.204)),0)+IF(F324="JOŽ",IF(L324&gt;23,0,IF(J324&gt;23,(24-L324)*0.255,((24-L324)-(24-J324))*0.255)),0)+IF(F324="JPČ",IF(L324&gt;23,0,IF(J324&gt;23,(24-L324)*0.204,((24-L324)-(24-J324))*0.204)),0)+IF(F324="JEČ",IF(L324&gt;15,0,IF(J324&gt;15,(16-L324)*0.102,((16-L324)-(16-J324))*0.102)),0)+IF(F324="JEOF",IF(L324&gt;15,0,IF(J324&gt;15,(16-L324)*0.102,((16-L324)-(16-J324))*0.102)),0)+IF(F324="JnPČ",IF(L324&gt;15,0,IF(J324&gt;15,(16-L324)*0.153,((16-L324)-(16-J324))*0.153)),0)+IF(F324="JnEČ",IF(L324&gt;15,0,IF(J324&gt;15,(16-L324)*0.0765,((16-L324)-(16-J324))*0.0765)),0)+IF(F324="JčPČ",IF(L324&gt;15,0,IF(J324&gt;15,(16-L324)*0.06375,((16-L324)-(16-J324))*0.06375)),0)+IF(F324="JčEČ",IF(L324&gt;15,0,IF(J324&gt;15,(16-L324)*0.051,((16-L324)-(16-J324))*0.051)),0)+IF(F324="NEAK",IF(L324&gt;23,0,IF(J324&gt;23,(24-L324)*0.03444,((24-L324)-(24-J324))*0.03444)),0))</f>
        <v>0</v>
      </c>
      <c r="Q324" s="11">
        <f t="shared" ref="Q324:Q332" si="131">IF(ISERROR(P324*100/N324),0,(P324*100/N324))</f>
        <v>0</v>
      </c>
      <c r="R324" s="10">
        <f t="shared" si="129"/>
        <v>0</v>
      </c>
      <c r="S324" s="8"/>
    </row>
    <row r="325" spans="1:19">
      <c r="A325" s="59">
        <v>3</v>
      </c>
      <c r="B325" s="59"/>
      <c r="C325" s="12"/>
      <c r="D325" s="59"/>
      <c r="E325" s="59"/>
      <c r="F325" s="59"/>
      <c r="G325" s="59"/>
      <c r="H325" s="59"/>
      <c r="I325" s="59"/>
      <c r="J325" s="59"/>
      <c r="K325" s="59"/>
      <c r="L325" s="59"/>
      <c r="M325" s="59"/>
      <c r="N325" s="3">
        <f t="shared" si="125"/>
        <v>0</v>
      </c>
      <c r="O325" s="9">
        <f t="shared" si="126"/>
        <v>0</v>
      </c>
      <c r="P325" s="4">
        <f t="shared" si="130"/>
        <v>0</v>
      </c>
      <c r="Q325" s="11">
        <f t="shared" si="131"/>
        <v>0</v>
      </c>
      <c r="R325" s="10">
        <f t="shared" si="129"/>
        <v>0</v>
      </c>
      <c r="S325" s="8"/>
    </row>
    <row r="326" spans="1:19">
      <c r="A326" s="59">
        <v>4</v>
      </c>
      <c r="B326" s="59"/>
      <c r="C326" s="12"/>
      <c r="D326" s="59"/>
      <c r="E326" s="59"/>
      <c r="F326" s="59"/>
      <c r="G326" s="59"/>
      <c r="H326" s="59"/>
      <c r="I326" s="59"/>
      <c r="J326" s="59"/>
      <c r="K326" s="59"/>
      <c r="L326" s="59"/>
      <c r="M326" s="59"/>
      <c r="N326" s="3">
        <f t="shared" si="125"/>
        <v>0</v>
      </c>
      <c r="O326" s="9">
        <f t="shared" si="126"/>
        <v>0</v>
      </c>
      <c r="P326" s="4">
        <f t="shared" si="130"/>
        <v>0</v>
      </c>
      <c r="Q326" s="11">
        <f t="shared" si="131"/>
        <v>0</v>
      </c>
      <c r="R326" s="10">
        <f t="shared" si="129"/>
        <v>0</v>
      </c>
      <c r="S326" s="8"/>
    </row>
    <row r="327" spans="1:19">
      <c r="A327" s="59">
        <v>5</v>
      </c>
      <c r="B327" s="59"/>
      <c r="C327" s="12"/>
      <c r="D327" s="59"/>
      <c r="E327" s="59"/>
      <c r="F327" s="59"/>
      <c r="G327" s="59"/>
      <c r="H327" s="59"/>
      <c r="I327" s="59"/>
      <c r="J327" s="59"/>
      <c r="K327" s="59"/>
      <c r="L327" s="59"/>
      <c r="M327" s="59"/>
      <c r="N327" s="3">
        <f t="shared" si="125"/>
        <v>0</v>
      </c>
      <c r="O327" s="9">
        <f t="shared" si="126"/>
        <v>0</v>
      </c>
      <c r="P327" s="4">
        <f t="shared" si="130"/>
        <v>0</v>
      </c>
      <c r="Q327" s="11">
        <f t="shared" si="131"/>
        <v>0</v>
      </c>
      <c r="R327" s="10">
        <f t="shared" si="129"/>
        <v>0</v>
      </c>
      <c r="S327" s="8"/>
    </row>
    <row r="328" spans="1:19">
      <c r="A328" s="59">
        <v>6</v>
      </c>
      <c r="B328" s="59"/>
      <c r="C328" s="12"/>
      <c r="D328" s="59"/>
      <c r="E328" s="59"/>
      <c r="F328" s="59"/>
      <c r="G328" s="59"/>
      <c r="H328" s="59"/>
      <c r="I328" s="59"/>
      <c r="J328" s="59"/>
      <c r="K328" s="59"/>
      <c r="L328" s="59"/>
      <c r="M328" s="59"/>
      <c r="N328" s="3">
        <f t="shared" si="125"/>
        <v>0</v>
      </c>
      <c r="O328" s="9">
        <f t="shared" si="126"/>
        <v>0</v>
      </c>
      <c r="P328" s="4">
        <f t="shared" si="130"/>
        <v>0</v>
      </c>
      <c r="Q328" s="11">
        <f t="shared" si="131"/>
        <v>0</v>
      </c>
      <c r="R328" s="10">
        <f t="shared" si="129"/>
        <v>0</v>
      </c>
      <c r="S328" s="8"/>
    </row>
    <row r="329" spans="1:19">
      <c r="A329" s="59">
        <v>7</v>
      </c>
      <c r="B329" s="59"/>
      <c r="C329" s="12"/>
      <c r="D329" s="59"/>
      <c r="E329" s="59"/>
      <c r="F329" s="59"/>
      <c r="G329" s="59"/>
      <c r="H329" s="59"/>
      <c r="I329" s="59"/>
      <c r="J329" s="59"/>
      <c r="K329" s="59"/>
      <c r="L329" s="59"/>
      <c r="M329" s="59"/>
      <c r="N329" s="3">
        <f t="shared" si="125"/>
        <v>0</v>
      </c>
      <c r="O329" s="9">
        <f t="shared" si="126"/>
        <v>0</v>
      </c>
      <c r="P329" s="4">
        <f t="shared" si="130"/>
        <v>0</v>
      </c>
      <c r="Q329" s="11">
        <f t="shared" si="131"/>
        <v>0</v>
      </c>
      <c r="R329" s="10">
        <f t="shared" si="129"/>
        <v>0</v>
      </c>
      <c r="S329" s="8"/>
    </row>
    <row r="330" spans="1:19">
      <c r="A330" s="59">
        <v>8</v>
      </c>
      <c r="B330" s="59"/>
      <c r="C330" s="12"/>
      <c r="D330" s="59"/>
      <c r="E330" s="59"/>
      <c r="F330" s="59"/>
      <c r="G330" s="59"/>
      <c r="H330" s="59"/>
      <c r="I330" s="59"/>
      <c r="J330" s="59"/>
      <c r="K330" s="59"/>
      <c r="L330" s="59"/>
      <c r="M330" s="59"/>
      <c r="N330" s="3">
        <f t="shared" si="125"/>
        <v>0</v>
      </c>
      <c r="O330" s="9">
        <f t="shared" si="126"/>
        <v>0</v>
      </c>
      <c r="P330" s="4">
        <f t="shared" si="130"/>
        <v>0</v>
      </c>
      <c r="Q330" s="11">
        <f t="shared" si="131"/>
        <v>0</v>
      </c>
      <c r="R330" s="10">
        <f t="shared" si="129"/>
        <v>0</v>
      </c>
      <c r="S330" s="8"/>
    </row>
    <row r="331" spans="1:19">
      <c r="A331" s="59">
        <v>9</v>
      </c>
      <c r="B331" s="59"/>
      <c r="C331" s="12"/>
      <c r="D331" s="59"/>
      <c r="E331" s="59"/>
      <c r="F331" s="59"/>
      <c r="G331" s="59"/>
      <c r="H331" s="59"/>
      <c r="I331" s="59"/>
      <c r="J331" s="59"/>
      <c r="K331" s="59"/>
      <c r="L331" s="59"/>
      <c r="M331" s="59"/>
      <c r="N331" s="3">
        <f t="shared" si="125"/>
        <v>0</v>
      </c>
      <c r="O331" s="9">
        <f t="shared" si="126"/>
        <v>0</v>
      </c>
      <c r="P331" s="4">
        <f t="shared" si="130"/>
        <v>0</v>
      </c>
      <c r="Q331" s="11">
        <f t="shared" si="131"/>
        <v>0</v>
      </c>
      <c r="R331" s="10">
        <f t="shared" si="129"/>
        <v>0</v>
      </c>
      <c r="S331" s="8"/>
    </row>
    <row r="332" spans="1:19">
      <c r="A332" s="59">
        <v>10</v>
      </c>
      <c r="B332" s="59"/>
      <c r="C332" s="12"/>
      <c r="D332" s="59"/>
      <c r="E332" s="59"/>
      <c r="F332" s="59"/>
      <c r="G332" s="59"/>
      <c r="H332" s="59"/>
      <c r="I332" s="59"/>
      <c r="J332" s="59"/>
      <c r="K332" s="59"/>
      <c r="L332" s="59"/>
      <c r="M332" s="59"/>
      <c r="N332" s="3">
        <f t="shared" si="125"/>
        <v>0</v>
      </c>
      <c r="O332" s="9">
        <f t="shared" si="126"/>
        <v>0</v>
      </c>
      <c r="P332" s="4">
        <f t="shared" si="130"/>
        <v>0</v>
      </c>
      <c r="Q332" s="11">
        <f t="shared" si="131"/>
        <v>0</v>
      </c>
      <c r="R332" s="10">
        <f t="shared" si="129"/>
        <v>0</v>
      </c>
      <c r="S332" s="8"/>
    </row>
    <row r="333" spans="1:19">
      <c r="A333" s="62" t="s">
        <v>35</v>
      </c>
      <c r="B333" s="63"/>
      <c r="C333" s="63"/>
      <c r="D333" s="63"/>
      <c r="E333" s="63"/>
      <c r="F333" s="63"/>
      <c r="G333" s="63"/>
      <c r="H333" s="63"/>
      <c r="I333" s="63"/>
      <c r="J333" s="63"/>
      <c r="K333" s="63"/>
      <c r="L333" s="63"/>
      <c r="M333" s="63"/>
      <c r="N333" s="63"/>
      <c r="O333" s="63"/>
      <c r="P333" s="63"/>
      <c r="Q333" s="64"/>
      <c r="R333" s="10">
        <f>SUM(R323:R332)</f>
        <v>0</v>
      </c>
      <c r="S333" s="8"/>
    </row>
    <row r="334" spans="1:19" ht="15.75">
      <c r="A334" s="23" t="s">
        <v>36</v>
      </c>
      <c r="B334" s="23"/>
      <c r="C334" s="15"/>
      <c r="D334" s="15"/>
      <c r="E334" s="15"/>
      <c r="F334" s="15"/>
      <c r="G334" s="15"/>
      <c r="H334" s="15"/>
      <c r="I334" s="15"/>
      <c r="J334" s="15"/>
      <c r="K334" s="15"/>
      <c r="L334" s="15"/>
      <c r="M334" s="15"/>
      <c r="N334" s="15"/>
      <c r="O334" s="15"/>
      <c r="P334" s="15"/>
      <c r="Q334" s="15"/>
      <c r="R334" s="16"/>
      <c r="S334" s="8"/>
    </row>
    <row r="335" spans="1:19">
      <c r="A335" s="48" t="s">
        <v>37</v>
      </c>
      <c r="B335" s="48"/>
      <c r="C335" s="48"/>
      <c r="D335" s="48"/>
      <c r="E335" s="48"/>
      <c r="F335" s="48"/>
      <c r="G335" s="48"/>
      <c r="H335" s="48"/>
      <c r="I335" s="48"/>
      <c r="J335" s="15"/>
      <c r="K335" s="15"/>
      <c r="L335" s="15"/>
      <c r="M335" s="15"/>
      <c r="N335" s="15"/>
      <c r="O335" s="15"/>
      <c r="P335" s="15"/>
      <c r="Q335" s="15"/>
      <c r="R335" s="16"/>
      <c r="S335" s="8"/>
    </row>
    <row r="336" spans="1:19" s="8" customFormat="1">
      <c r="A336" s="48"/>
      <c r="B336" s="48"/>
      <c r="C336" s="48"/>
      <c r="D336" s="48"/>
      <c r="E336" s="48"/>
      <c r="F336" s="48"/>
      <c r="G336" s="48"/>
      <c r="H336" s="48"/>
      <c r="I336" s="48"/>
      <c r="J336" s="15"/>
      <c r="K336" s="15"/>
      <c r="L336" s="15"/>
      <c r="M336" s="15"/>
      <c r="N336" s="15"/>
      <c r="O336" s="15"/>
      <c r="P336" s="15"/>
      <c r="Q336" s="15"/>
      <c r="R336" s="16"/>
    </row>
    <row r="337" spans="1:19">
      <c r="A337" s="65" t="s">
        <v>129</v>
      </c>
      <c r="B337" s="66"/>
      <c r="C337" s="66"/>
      <c r="D337" s="66"/>
      <c r="E337" s="66"/>
      <c r="F337" s="66"/>
      <c r="G337" s="66"/>
      <c r="H337" s="66"/>
      <c r="I337" s="66"/>
      <c r="J337" s="66"/>
      <c r="K337" s="66"/>
      <c r="L337" s="66"/>
      <c r="M337" s="66"/>
      <c r="N337" s="66"/>
      <c r="O337" s="66"/>
      <c r="P337" s="66"/>
      <c r="Q337" s="55"/>
      <c r="R337" s="8"/>
      <c r="S337" s="8"/>
    </row>
    <row r="338" spans="1:19" ht="18">
      <c r="A338" s="67" t="s">
        <v>26</v>
      </c>
      <c r="B338" s="68"/>
      <c r="C338" s="68"/>
      <c r="D338" s="49"/>
      <c r="E338" s="49"/>
      <c r="F338" s="49"/>
      <c r="G338" s="49"/>
      <c r="H338" s="49"/>
      <c r="I338" s="49"/>
      <c r="J338" s="49"/>
      <c r="K338" s="49"/>
      <c r="L338" s="49"/>
      <c r="M338" s="49"/>
      <c r="N338" s="49"/>
      <c r="O338" s="49"/>
      <c r="P338" s="49"/>
      <c r="Q338" s="55"/>
      <c r="R338" s="8"/>
      <c r="S338" s="8"/>
    </row>
    <row r="339" spans="1:19">
      <c r="A339" s="65" t="s">
        <v>130</v>
      </c>
      <c r="B339" s="66"/>
      <c r="C339" s="66"/>
      <c r="D339" s="66"/>
      <c r="E339" s="66"/>
      <c r="F339" s="66"/>
      <c r="G339" s="66"/>
      <c r="H339" s="66"/>
      <c r="I339" s="66"/>
      <c r="J339" s="66"/>
      <c r="K339" s="66"/>
      <c r="L339" s="66"/>
      <c r="M339" s="66"/>
      <c r="N339" s="66"/>
      <c r="O339" s="66"/>
      <c r="P339" s="66"/>
      <c r="Q339" s="55"/>
      <c r="R339" s="8"/>
      <c r="S339" s="8"/>
    </row>
    <row r="340" spans="1:19">
      <c r="A340" s="59">
        <v>1</v>
      </c>
      <c r="B340" s="59"/>
      <c r="C340" s="12"/>
      <c r="D340" s="59"/>
      <c r="E340" s="59"/>
      <c r="F340" s="59"/>
      <c r="G340" s="59"/>
      <c r="H340" s="59"/>
      <c r="I340" s="59"/>
      <c r="J340" s="59"/>
      <c r="K340" s="59"/>
      <c r="L340" s="59"/>
      <c r="M340" s="59"/>
      <c r="N340" s="3">
        <f t="shared" ref="N340:N349" si="132">(IF(F340="OŽ",IF(L340=1,550.8,IF(L340=2,426.38,IF(L340=3,342.14,IF(L340=4,181.44,IF(L340=5,168.48,IF(L340=6,155.52,IF(L340=7,148.5,IF(L340=8,144,0))))))))+IF(L340&lt;=8,0,IF(L340&lt;=16,137.7,IF(L340&lt;=24,108,IF(L340&lt;=32,80.1,IF(L340&lt;=36,52.2,0)))))-IF(L340&lt;=8,0,IF(L340&lt;=16,(L340-9)*2.754,IF(L340&lt;=24,(L340-17)* 2.754,IF(L340&lt;=32,(L340-25)* 2.754,IF(L340&lt;=36,(L340-33)*2.754,0))))),0)+IF(F340="PČ",IF(L340=1,449,IF(L340=2,314.6,IF(L340=3,238,IF(L340=4,172,IF(L340=5,159,IF(L340=6,145,IF(L340=7,132,IF(L340=8,119,0))))))))+IF(L340&lt;=8,0,IF(L340&lt;=16,88,IF(L340&lt;=24,55,IF(L340&lt;=32,22,0))))-IF(L340&lt;=8,0,IF(L340&lt;=16,(L340-9)*2.245,IF(L340&lt;=24,(L340-17)*2.245,IF(L340&lt;=32,(L340-25)*2.245,0)))),0)+IF(F340="PČneol",IF(L340=1,85,IF(L340=2,64.61,IF(L340=3,50.76,IF(L340=4,16.25,IF(L340=5,15,IF(L340=6,13.75,IF(L340=7,12.5,IF(L340=8,11.25,0))))))))+IF(L340&lt;=8,0,IF(L340&lt;=16,9,0))-IF(L340&lt;=8,0,IF(L340&lt;=16,(L340-9)*0.425,0)),0)+IF(F340="PŽ",IF(L340=1,85,IF(L340=2,59.5,IF(L340=3,45,IF(L340=4,32.5,IF(L340=5,30,IF(L340=6,27.5,IF(L340=7,25,IF(L340=8,22.5,0))))))))+IF(L340&lt;=8,0,IF(L340&lt;=16,19,IF(L340&lt;=24,13,IF(L340&lt;=32,8,0))))-IF(L340&lt;=8,0,IF(L340&lt;=16,(L340-9)*0.425,IF(L340&lt;=24,(L340-17)*0.425,IF(L340&lt;=32,(L340-25)*0.425,0)))),0)+IF(F340="EČ",IF(L340=1,204,IF(L340=2,156.24,IF(L340=3,123.84,IF(L340=4,72,IF(L340=5,66,IF(L340=6,60,IF(L340=7,54,IF(L340=8,48,0))))))))+IF(L340&lt;=8,0,IF(L340&lt;=16,40,IF(L340&lt;=24,25,0)))-IF(L340&lt;=8,0,IF(L340&lt;=16,(L340-9)*1.02,IF(L340&lt;=24,(L340-17)*1.02,0))),0)+IF(F340="EČneol",IF(L340=1,68,IF(L340=2,51.69,IF(L340=3,40.61,IF(L340=4,13,IF(L340=5,12,IF(L340=6,11,IF(L340=7,10,IF(L340=8,9,0)))))))))+IF(F340="EŽ",IF(L340=1,68,IF(L340=2,47.6,IF(L340=3,36,IF(L340=4,18,IF(L340=5,16.5,IF(L340=6,15,IF(L340=7,13.5,IF(L340=8,12,0))))))))+IF(L340&lt;=8,0,IF(L340&lt;=16,10,IF(L340&lt;=24,6,0)))-IF(L340&lt;=8,0,IF(L340&lt;=16,(L340-9)*0.34,IF(L340&lt;=24,(L340-17)*0.34,0))),0)+IF(F340="PT",IF(L340=1,68,IF(L340=2,52.08,IF(L340=3,41.28,IF(L340=4,24,IF(L340=5,22,IF(L340=6,20,IF(L340=7,18,IF(L340=8,16,0))))))))+IF(L340&lt;=8,0,IF(L340&lt;=16,13,IF(L340&lt;=24,9,IF(L340&lt;=32,4,0))))-IF(L340&lt;=8,0,IF(L340&lt;=16,(L340-9)*0.34,IF(L340&lt;=24,(L340-17)*0.34,IF(L340&lt;=32,(L340-25)*0.34,0)))),0)+IF(F340="JOŽ",IF(L340=1,85,IF(L340=2,59.5,IF(L340=3,45,IF(L340=4,32.5,IF(L340=5,30,IF(L340=6,27.5,IF(L340=7,25,IF(L340=8,22.5,0))))))))+IF(L340&lt;=8,0,IF(L340&lt;=16,19,IF(L340&lt;=24,13,0)))-IF(L340&lt;=8,0,IF(L340&lt;=16,(L340-9)*0.425,IF(L340&lt;=24,(L340-17)*0.425,0))),0)+IF(F340="JPČ",IF(L340=1,68,IF(L340=2,47.6,IF(L340=3,36,IF(L340=4,26,IF(L340=5,24,IF(L340=6,22,IF(L340=7,20,IF(L340=8,18,0))))))))+IF(L340&lt;=8,0,IF(L340&lt;=16,13,IF(L340&lt;=24,9,0)))-IF(L340&lt;=8,0,IF(L340&lt;=16,(L340-9)*0.34,IF(L340&lt;=24,(L340-17)*0.34,0))),0)+IF(F340="JEČ",IF(L340=1,34,IF(L340=2,26.04,IF(L340=3,20.6,IF(L340=4,12,IF(L340=5,11,IF(L340=6,10,IF(L340=7,9,IF(L340=8,8,0))))))))+IF(L340&lt;=8,0,IF(L340&lt;=16,6,0))-IF(L340&lt;=8,0,IF(L340&lt;=16,(L340-9)*0.17,0)),0)+IF(F340="JEOF",IF(L340=1,34,IF(L340=2,26.04,IF(L340=3,20.6,IF(L340=4,12,IF(L340=5,11,IF(L340=6,10,IF(L340=7,9,IF(L340=8,8,0))))))))+IF(L340&lt;=8,0,IF(L340&lt;=16,6,0))-IF(L340&lt;=8,0,IF(L340&lt;=16,(L340-9)*0.17,0)),0)+IF(F340="JnPČ",IF(L340=1,51,IF(L340=2,35.7,IF(L340=3,27,IF(L340=4,19.5,IF(L340=5,18,IF(L340=6,16.5,IF(L340=7,15,IF(L340=8,13.5,0))))))))+IF(L340&lt;=8,0,IF(L340&lt;=16,10,0))-IF(L340&lt;=8,0,IF(L340&lt;=16,(L340-9)*0.255,0)),0)+IF(F340="JnEČ",IF(L340=1,25.5,IF(L340=2,19.53,IF(L340=3,15.48,IF(L340=4,9,IF(L340=5,8.25,IF(L340=6,7.5,IF(L340=7,6.75,IF(L340=8,6,0))))))))+IF(L340&lt;=8,0,IF(L340&lt;=16,5,0))-IF(L340&lt;=8,0,IF(L340&lt;=16,(L340-9)*0.1275,0)),0)+IF(F340="JčPČ",IF(L340=1,21.25,IF(L340=2,14.5,IF(L340=3,11.5,IF(L340=4,7,IF(L340=5,6.5,IF(L340=6,6,IF(L340=7,5.5,IF(L340=8,5,0))))))))+IF(L340&lt;=8,0,IF(L340&lt;=16,4,0))-IF(L340&lt;=8,0,IF(L340&lt;=16,(L340-9)*0.10625,0)),0)+IF(F340="JčEČ",IF(L340=1,17,IF(L340=2,13.02,IF(L340=3,10.32,IF(L340=4,6,IF(L340=5,5.5,IF(L340=6,5,IF(L340=7,4.5,IF(L340=8,4,0))))))))+IF(L340&lt;=8,0,IF(L340&lt;=16,3,0))-IF(L340&lt;=8,0,IF(L340&lt;=16,(L340-9)*0.085,0)),0)+IF(F340="NEAK",IF(L340=1,11.48,IF(L340=2,8.79,IF(L340=3,6.97,IF(L340=4,4.05,IF(L340=5,3.71,IF(L340=6,3.38,IF(L340=7,3.04,IF(L340=8,2.7,0))))))))+IF(L340&lt;=8,0,IF(L340&lt;=16,2,IF(L340&lt;=24,1.3,0)))-IF(L340&lt;=8,0,IF(L340&lt;=16,(L340-9)*0.0574,IF(L340&lt;=24,(L340-17)*0.0574,0))),0))*IF(L340&lt;0,1,IF(OR(F340="PČ",F340="PŽ",F340="PT"),IF(J340&lt;32,J340/32,1),1))* IF(L340&lt;0,1,IF(OR(F340="EČ",F340="EŽ",F340="JOŽ",F340="JPČ",F340="NEAK"),IF(J340&lt;24,J340/24,1),1))*IF(L340&lt;0,1,IF(OR(F340="PČneol",F340="JEČ",F340="JEOF",F340="JnPČ",F340="JnEČ",F340="JčPČ",F340="JčEČ"),IF(J340&lt;16,J340/16,1),1))*IF(L340&lt;0,1,IF(F340="EČneol",IF(J340&lt;8,J340/8,1),1))</f>
        <v>0</v>
      </c>
      <c r="O340" s="9">
        <f t="shared" ref="O340:O349" si="133">IF(F340="OŽ",N340,IF(H340="Ne",IF(J340*0.3&lt;J340-L340,N340,0),IF(J340*0.1&lt;J340-L340,N340,0)))</f>
        <v>0</v>
      </c>
      <c r="P340" s="4">
        <f t="shared" ref="P340" si="134">IF(O340=0,0,IF(F340="OŽ",IF(L340&gt;35,0,IF(J340&gt;35,(36-L340)*1.836,((36-L340)-(36-J340))*1.836)),0)+IF(F340="PČ",IF(L340&gt;31,0,IF(J340&gt;31,(32-L340)*1.347,((32-L340)-(32-J340))*1.347)),0)+ IF(F340="PČneol",IF(L340&gt;15,0,IF(J340&gt;15,(16-L340)*0.255,((16-L340)-(16-J340))*0.255)),0)+IF(F340="PŽ",IF(L340&gt;31,0,IF(J340&gt;31,(32-L340)*0.255,((32-L340)-(32-J340))*0.255)),0)+IF(F340="EČ",IF(L340&gt;23,0,IF(J340&gt;23,(24-L340)*0.612,((24-L340)-(24-J340))*0.612)),0)+IF(F340="EČneol",IF(L340&gt;7,0,IF(J340&gt;7,(8-L340)*0.204,((8-L340)-(8-J340))*0.204)),0)+IF(F340="EŽ",IF(L340&gt;23,0,IF(J340&gt;23,(24-L340)*0.204,((24-L340)-(24-J340))*0.204)),0)+IF(F340="PT",IF(L340&gt;31,0,IF(J340&gt;31,(32-L340)*0.204,((32-L340)-(32-J340))*0.204)),0)+IF(F340="JOŽ",IF(L340&gt;23,0,IF(J340&gt;23,(24-L340)*0.255,((24-L340)-(24-J340))*0.255)),0)+IF(F340="JPČ",IF(L340&gt;23,0,IF(J340&gt;23,(24-L340)*0.204,((24-L340)-(24-J340))*0.204)),0)+IF(F340="JEČ",IF(L340&gt;15,0,IF(J340&gt;15,(16-L340)*0.102,((16-L340)-(16-J340))*0.102)),0)+IF(F340="JEOF",IF(L340&gt;15,0,IF(J340&gt;15,(16-L340)*0.102,((16-L340)-(16-J340))*0.102)),0)+IF(F340="JnPČ",IF(L340&gt;15,0,IF(J340&gt;15,(16-L340)*0.153,((16-L340)-(16-J340))*0.153)),0)+IF(F340="JnEČ",IF(L340&gt;15,0,IF(J340&gt;15,(16-L340)*0.0765,((16-L340)-(16-J340))*0.0765)),0)+IF(F340="JčPČ",IF(L340&gt;15,0,IF(J340&gt;15,(16-L340)*0.06375,((16-L340)-(16-J340))*0.06375)),0)+IF(F340="JčEČ",IF(L340&gt;15,0,IF(J340&gt;15,(16-L340)*0.051,((16-L340)-(16-J340))*0.051)),0)+IF(F340="NEAK",IF(L340&gt;23,0,IF(J340&gt;23,(24-L340)*0.03444,((24-L340)-(24-J340))*0.03444)),0))</f>
        <v>0</v>
      </c>
      <c r="Q340" s="11">
        <f t="shared" ref="Q340" si="135">IF(ISERROR(P340*100/N340),0,(P340*100/N340))</f>
        <v>0</v>
      </c>
      <c r="R340" s="10">
        <f t="shared" ref="R340:R349" si="136">IF(Q340&lt;=30,O340+P340,O340+O340*0.3)*IF(G340=1,0.4,IF(G340=2,0.75,IF(G340="1 (kas 4 m. 1 k. nerengiamos)",0.52,1)))*IF(D340="olimpinė",1,IF(M340="Ne",0.5,1))*IF(OR(A$5="Lietuvos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federacija"),IF(OR(J340&lt;8,K340&lt;16),0,1),1)*E340*IF(I340&lt;=1,1,1/I340)*IF(OR(A$5="Lietuvos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40" s="8"/>
    </row>
    <row r="341" spans="1:19">
      <c r="A341" s="59">
        <v>2</v>
      </c>
      <c r="B341" s="59"/>
      <c r="C341" s="12"/>
      <c r="D341" s="59"/>
      <c r="E341" s="59"/>
      <c r="F341" s="59"/>
      <c r="G341" s="59"/>
      <c r="H341" s="59"/>
      <c r="I341" s="59"/>
      <c r="J341" s="59"/>
      <c r="K341" s="59"/>
      <c r="L341" s="59"/>
      <c r="M341" s="59"/>
      <c r="N341" s="3">
        <f t="shared" si="132"/>
        <v>0</v>
      </c>
      <c r="O341" s="9">
        <f t="shared" si="133"/>
        <v>0</v>
      </c>
      <c r="P341" s="4">
        <f t="shared" ref="P341:P349" si="137">IF(O341=0,0,IF(F341="OŽ",IF(L341&gt;35,0,IF(J341&gt;35,(36-L341)*1.836,((36-L341)-(36-J341))*1.836)),0)+IF(F341="PČ",IF(L341&gt;31,0,IF(J341&gt;31,(32-L341)*1.347,((32-L341)-(32-J341))*1.347)),0)+ IF(F341="PČneol",IF(L341&gt;15,0,IF(J341&gt;15,(16-L341)*0.255,((16-L341)-(16-J341))*0.255)),0)+IF(F341="PŽ",IF(L341&gt;31,0,IF(J341&gt;31,(32-L341)*0.255,((32-L341)-(32-J341))*0.255)),0)+IF(F341="EČ",IF(L341&gt;23,0,IF(J341&gt;23,(24-L341)*0.612,((24-L341)-(24-J341))*0.612)),0)+IF(F341="EČneol",IF(L341&gt;7,0,IF(J341&gt;7,(8-L341)*0.204,((8-L341)-(8-J341))*0.204)),0)+IF(F341="EŽ",IF(L341&gt;23,0,IF(J341&gt;23,(24-L341)*0.204,((24-L341)-(24-J341))*0.204)),0)+IF(F341="PT",IF(L341&gt;31,0,IF(J341&gt;31,(32-L341)*0.204,((32-L341)-(32-J341))*0.204)),0)+IF(F341="JOŽ",IF(L341&gt;23,0,IF(J341&gt;23,(24-L341)*0.255,((24-L341)-(24-J341))*0.255)),0)+IF(F341="JPČ",IF(L341&gt;23,0,IF(J341&gt;23,(24-L341)*0.204,((24-L341)-(24-J341))*0.204)),0)+IF(F341="JEČ",IF(L341&gt;15,0,IF(J341&gt;15,(16-L341)*0.102,((16-L341)-(16-J341))*0.102)),0)+IF(F341="JEOF",IF(L341&gt;15,0,IF(J341&gt;15,(16-L341)*0.102,((16-L341)-(16-J341))*0.102)),0)+IF(F341="JnPČ",IF(L341&gt;15,0,IF(J341&gt;15,(16-L341)*0.153,((16-L341)-(16-J341))*0.153)),0)+IF(F341="JnEČ",IF(L341&gt;15,0,IF(J341&gt;15,(16-L341)*0.0765,((16-L341)-(16-J341))*0.0765)),0)+IF(F341="JčPČ",IF(L341&gt;15,0,IF(J341&gt;15,(16-L341)*0.06375,((16-L341)-(16-J341))*0.06375)),0)+IF(F341="JčEČ",IF(L341&gt;15,0,IF(J341&gt;15,(16-L341)*0.051,((16-L341)-(16-J341))*0.051)),0)+IF(F341="NEAK",IF(L341&gt;23,0,IF(J341&gt;23,(24-L341)*0.03444,((24-L341)-(24-J341))*0.03444)),0))</f>
        <v>0</v>
      </c>
      <c r="Q341" s="11">
        <f t="shared" ref="Q341:Q349" si="138">IF(ISERROR(P341*100/N341),0,(P341*100/N341))</f>
        <v>0</v>
      </c>
      <c r="R341" s="10">
        <f t="shared" si="136"/>
        <v>0</v>
      </c>
      <c r="S341" s="8"/>
    </row>
    <row r="342" spans="1:19">
      <c r="A342" s="59">
        <v>3</v>
      </c>
      <c r="B342" s="59"/>
      <c r="C342" s="12"/>
      <c r="D342" s="59"/>
      <c r="E342" s="59"/>
      <c r="F342" s="59"/>
      <c r="G342" s="59"/>
      <c r="H342" s="59"/>
      <c r="I342" s="59"/>
      <c r="J342" s="59"/>
      <c r="K342" s="59"/>
      <c r="L342" s="59"/>
      <c r="M342" s="59"/>
      <c r="N342" s="3">
        <f t="shared" si="132"/>
        <v>0</v>
      </c>
      <c r="O342" s="9">
        <f t="shared" si="133"/>
        <v>0</v>
      </c>
      <c r="P342" s="4">
        <f t="shared" si="137"/>
        <v>0</v>
      </c>
      <c r="Q342" s="11">
        <f t="shared" si="138"/>
        <v>0</v>
      </c>
      <c r="R342" s="10">
        <f t="shared" si="136"/>
        <v>0</v>
      </c>
      <c r="S342" s="8"/>
    </row>
    <row r="343" spans="1:19">
      <c r="A343" s="59">
        <v>4</v>
      </c>
      <c r="B343" s="59"/>
      <c r="C343" s="12"/>
      <c r="D343" s="59"/>
      <c r="E343" s="59"/>
      <c r="F343" s="59"/>
      <c r="G343" s="59"/>
      <c r="H343" s="59"/>
      <c r="I343" s="59"/>
      <c r="J343" s="59"/>
      <c r="K343" s="59"/>
      <c r="L343" s="59"/>
      <c r="M343" s="59"/>
      <c r="N343" s="3">
        <f t="shared" si="132"/>
        <v>0</v>
      </c>
      <c r="O343" s="9">
        <f t="shared" si="133"/>
        <v>0</v>
      </c>
      <c r="P343" s="4">
        <f t="shared" si="137"/>
        <v>0</v>
      </c>
      <c r="Q343" s="11">
        <f t="shared" si="138"/>
        <v>0</v>
      </c>
      <c r="R343" s="10">
        <f t="shared" si="136"/>
        <v>0</v>
      </c>
      <c r="S343" s="8"/>
    </row>
    <row r="344" spans="1:19">
      <c r="A344" s="59">
        <v>5</v>
      </c>
      <c r="B344" s="59"/>
      <c r="C344" s="12"/>
      <c r="D344" s="59"/>
      <c r="E344" s="59"/>
      <c r="F344" s="59"/>
      <c r="G344" s="59"/>
      <c r="H344" s="59"/>
      <c r="I344" s="59"/>
      <c r="J344" s="59"/>
      <c r="K344" s="59"/>
      <c r="L344" s="59"/>
      <c r="M344" s="59"/>
      <c r="N344" s="3">
        <f t="shared" si="132"/>
        <v>0</v>
      </c>
      <c r="O344" s="9">
        <f t="shared" si="133"/>
        <v>0</v>
      </c>
      <c r="P344" s="4">
        <f t="shared" si="137"/>
        <v>0</v>
      </c>
      <c r="Q344" s="11">
        <f t="shared" si="138"/>
        <v>0</v>
      </c>
      <c r="R344" s="10">
        <f t="shared" si="136"/>
        <v>0</v>
      </c>
      <c r="S344" s="8"/>
    </row>
    <row r="345" spans="1:19">
      <c r="A345" s="59">
        <v>6</v>
      </c>
      <c r="B345" s="59"/>
      <c r="C345" s="12"/>
      <c r="D345" s="59"/>
      <c r="E345" s="59"/>
      <c r="F345" s="59"/>
      <c r="G345" s="59"/>
      <c r="H345" s="59"/>
      <c r="I345" s="59"/>
      <c r="J345" s="59"/>
      <c r="K345" s="59"/>
      <c r="L345" s="59"/>
      <c r="M345" s="59"/>
      <c r="N345" s="3">
        <f t="shared" si="132"/>
        <v>0</v>
      </c>
      <c r="O345" s="9">
        <f t="shared" si="133"/>
        <v>0</v>
      </c>
      <c r="P345" s="4">
        <f t="shared" si="137"/>
        <v>0</v>
      </c>
      <c r="Q345" s="11">
        <f t="shared" si="138"/>
        <v>0</v>
      </c>
      <c r="R345" s="10">
        <f t="shared" si="136"/>
        <v>0</v>
      </c>
      <c r="S345" s="8"/>
    </row>
    <row r="346" spans="1:19">
      <c r="A346" s="59">
        <v>7</v>
      </c>
      <c r="B346" s="59"/>
      <c r="C346" s="12"/>
      <c r="D346" s="59"/>
      <c r="E346" s="59"/>
      <c r="F346" s="59"/>
      <c r="G346" s="59"/>
      <c r="H346" s="59"/>
      <c r="I346" s="59"/>
      <c r="J346" s="59"/>
      <c r="K346" s="59"/>
      <c r="L346" s="59"/>
      <c r="M346" s="59"/>
      <c r="N346" s="3">
        <f t="shared" si="132"/>
        <v>0</v>
      </c>
      <c r="O346" s="9">
        <f t="shared" si="133"/>
        <v>0</v>
      </c>
      <c r="P346" s="4">
        <f t="shared" si="137"/>
        <v>0</v>
      </c>
      <c r="Q346" s="11">
        <f t="shared" si="138"/>
        <v>0</v>
      </c>
      <c r="R346" s="10">
        <f t="shared" si="136"/>
        <v>0</v>
      </c>
      <c r="S346" s="8"/>
    </row>
    <row r="347" spans="1:19">
      <c r="A347" s="59">
        <v>8</v>
      </c>
      <c r="B347" s="59"/>
      <c r="C347" s="12"/>
      <c r="D347" s="59"/>
      <c r="E347" s="59"/>
      <c r="F347" s="59"/>
      <c r="G347" s="59"/>
      <c r="H347" s="59"/>
      <c r="I347" s="59"/>
      <c r="J347" s="59"/>
      <c r="K347" s="59"/>
      <c r="L347" s="59"/>
      <c r="M347" s="59"/>
      <c r="N347" s="3">
        <f t="shared" si="132"/>
        <v>0</v>
      </c>
      <c r="O347" s="9">
        <f t="shared" si="133"/>
        <v>0</v>
      </c>
      <c r="P347" s="4">
        <f t="shared" si="137"/>
        <v>0</v>
      </c>
      <c r="Q347" s="11">
        <f t="shared" si="138"/>
        <v>0</v>
      </c>
      <c r="R347" s="10">
        <f t="shared" si="136"/>
        <v>0</v>
      </c>
      <c r="S347" s="8"/>
    </row>
    <row r="348" spans="1:19">
      <c r="A348" s="59">
        <v>9</v>
      </c>
      <c r="B348" s="59"/>
      <c r="C348" s="12"/>
      <c r="D348" s="59"/>
      <c r="E348" s="59"/>
      <c r="F348" s="59"/>
      <c r="G348" s="59"/>
      <c r="H348" s="59"/>
      <c r="I348" s="59"/>
      <c r="J348" s="59"/>
      <c r="K348" s="59"/>
      <c r="L348" s="59"/>
      <c r="M348" s="59"/>
      <c r="N348" s="3">
        <f t="shared" si="132"/>
        <v>0</v>
      </c>
      <c r="O348" s="9">
        <f t="shared" si="133"/>
        <v>0</v>
      </c>
      <c r="P348" s="4">
        <f t="shared" si="137"/>
        <v>0</v>
      </c>
      <c r="Q348" s="11">
        <f t="shared" si="138"/>
        <v>0</v>
      </c>
      <c r="R348" s="10">
        <f t="shared" si="136"/>
        <v>0</v>
      </c>
      <c r="S348" s="8"/>
    </row>
    <row r="349" spans="1:19">
      <c r="A349" s="59">
        <v>10</v>
      </c>
      <c r="B349" s="59"/>
      <c r="C349" s="12"/>
      <c r="D349" s="59"/>
      <c r="E349" s="59"/>
      <c r="F349" s="59"/>
      <c r="G349" s="59"/>
      <c r="H349" s="59"/>
      <c r="I349" s="59"/>
      <c r="J349" s="59"/>
      <c r="K349" s="59"/>
      <c r="L349" s="59"/>
      <c r="M349" s="59"/>
      <c r="N349" s="3">
        <f t="shared" si="132"/>
        <v>0</v>
      </c>
      <c r="O349" s="9">
        <f t="shared" si="133"/>
        <v>0</v>
      </c>
      <c r="P349" s="4">
        <f t="shared" si="137"/>
        <v>0</v>
      </c>
      <c r="Q349" s="11">
        <f t="shared" si="138"/>
        <v>0</v>
      </c>
      <c r="R349" s="10">
        <f t="shared" si="136"/>
        <v>0</v>
      </c>
      <c r="S349" s="8"/>
    </row>
    <row r="350" spans="1:19">
      <c r="A350" s="62" t="s">
        <v>35</v>
      </c>
      <c r="B350" s="63"/>
      <c r="C350" s="63"/>
      <c r="D350" s="63"/>
      <c r="E350" s="63"/>
      <c r="F350" s="63"/>
      <c r="G350" s="63"/>
      <c r="H350" s="63"/>
      <c r="I350" s="63"/>
      <c r="J350" s="63"/>
      <c r="K350" s="63"/>
      <c r="L350" s="63"/>
      <c r="M350" s="63"/>
      <c r="N350" s="63"/>
      <c r="O350" s="63"/>
      <c r="P350" s="63"/>
      <c r="Q350" s="64"/>
      <c r="R350" s="10">
        <f>SUM(R340:R349)</f>
        <v>0</v>
      </c>
      <c r="S350" s="8"/>
    </row>
    <row r="351" spans="1:19" ht="15.75">
      <c r="A351" s="23" t="s">
        <v>36</v>
      </c>
      <c r="B351" s="23"/>
      <c r="C351" s="15"/>
      <c r="D351" s="15"/>
      <c r="E351" s="15"/>
      <c r="F351" s="15"/>
      <c r="G351" s="15"/>
      <c r="H351" s="15"/>
      <c r="I351" s="15"/>
      <c r="J351" s="15"/>
      <c r="K351" s="15"/>
      <c r="L351" s="15"/>
      <c r="M351" s="15"/>
      <c r="N351" s="15"/>
      <c r="O351" s="15"/>
      <c r="P351" s="15"/>
      <c r="Q351" s="15"/>
      <c r="R351" s="16"/>
      <c r="S351" s="8"/>
    </row>
    <row r="352" spans="1:19">
      <c r="A352" s="48" t="s">
        <v>37</v>
      </c>
      <c r="B352" s="48"/>
      <c r="C352" s="48"/>
      <c r="D352" s="48"/>
      <c r="E352" s="48"/>
      <c r="F352" s="48"/>
      <c r="G352" s="48"/>
      <c r="H352" s="48"/>
      <c r="I352" s="48"/>
      <c r="J352" s="15"/>
      <c r="K352" s="15"/>
      <c r="L352" s="15"/>
      <c r="M352" s="15"/>
      <c r="N352" s="15"/>
      <c r="O352" s="15"/>
      <c r="P352" s="15"/>
      <c r="Q352" s="15"/>
      <c r="R352" s="16"/>
      <c r="S352" s="8"/>
    </row>
    <row r="353" spans="1:19" s="8" customFormat="1">
      <c r="A353" s="48"/>
      <c r="B353" s="48"/>
      <c r="C353" s="48"/>
      <c r="D353" s="48"/>
      <c r="E353" s="48"/>
      <c r="F353" s="48"/>
      <c r="G353" s="48"/>
      <c r="H353" s="48"/>
      <c r="I353" s="48"/>
      <c r="J353" s="15"/>
      <c r="K353" s="15"/>
      <c r="L353" s="15"/>
      <c r="M353" s="15"/>
      <c r="N353" s="15"/>
      <c r="O353" s="15"/>
      <c r="P353" s="15"/>
      <c r="Q353" s="15"/>
      <c r="R353" s="16"/>
    </row>
    <row r="354" spans="1:19">
      <c r="A354" s="65" t="s">
        <v>129</v>
      </c>
      <c r="B354" s="66"/>
      <c r="C354" s="66"/>
      <c r="D354" s="66"/>
      <c r="E354" s="66"/>
      <c r="F354" s="66"/>
      <c r="G354" s="66"/>
      <c r="H354" s="66"/>
      <c r="I354" s="66"/>
      <c r="J354" s="66"/>
      <c r="K354" s="66"/>
      <c r="L354" s="66"/>
      <c r="M354" s="66"/>
      <c r="N354" s="66"/>
      <c r="O354" s="66"/>
      <c r="P354" s="66"/>
      <c r="Q354" s="55"/>
      <c r="R354" s="8"/>
      <c r="S354" s="8"/>
    </row>
    <row r="355" spans="1:19" ht="18">
      <c r="A355" s="67" t="s">
        <v>26</v>
      </c>
      <c r="B355" s="68"/>
      <c r="C355" s="68"/>
      <c r="D355" s="49"/>
      <c r="E355" s="49"/>
      <c r="F355" s="49"/>
      <c r="G355" s="49"/>
      <c r="H355" s="49"/>
      <c r="I355" s="49"/>
      <c r="J355" s="49"/>
      <c r="K355" s="49"/>
      <c r="L355" s="49"/>
      <c r="M355" s="49"/>
      <c r="N355" s="49"/>
      <c r="O355" s="49"/>
      <c r="P355" s="49"/>
      <c r="Q355" s="55"/>
      <c r="R355" s="8"/>
      <c r="S355" s="8"/>
    </row>
    <row r="356" spans="1:19">
      <c r="A356" s="65" t="s">
        <v>130</v>
      </c>
      <c r="B356" s="66"/>
      <c r="C356" s="66"/>
      <c r="D356" s="66"/>
      <c r="E356" s="66"/>
      <c r="F356" s="66"/>
      <c r="G356" s="66"/>
      <c r="H356" s="66"/>
      <c r="I356" s="66"/>
      <c r="J356" s="66"/>
      <c r="K356" s="66"/>
      <c r="L356" s="66"/>
      <c r="M356" s="66"/>
      <c r="N356" s="66"/>
      <c r="O356" s="66"/>
      <c r="P356" s="66"/>
      <c r="Q356" s="55"/>
      <c r="R356" s="8"/>
      <c r="S356" s="8"/>
    </row>
    <row r="357" spans="1:19">
      <c r="A357" s="59">
        <v>1</v>
      </c>
      <c r="B357" s="59"/>
      <c r="C357" s="12"/>
      <c r="D357" s="59"/>
      <c r="E357" s="59"/>
      <c r="F357" s="59"/>
      <c r="G357" s="59"/>
      <c r="H357" s="59"/>
      <c r="I357" s="59"/>
      <c r="J357" s="59"/>
      <c r="K357" s="59"/>
      <c r="L357" s="59"/>
      <c r="M357" s="59"/>
      <c r="N357" s="3">
        <f t="shared" ref="N357:N366" si="139">(IF(F357="OŽ",IF(L357=1,550.8,IF(L357=2,426.38,IF(L357=3,342.14,IF(L357=4,181.44,IF(L357=5,168.48,IF(L357=6,155.52,IF(L357=7,148.5,IF(L357=8,144,0))))))))+IF(L357&lt;=8,0,IF(L357&lt;=16,137.7,IF(L357&lt;=24,108,IF(L357&lt;=32,80.1,IF(L357&lt;=36,52.2,0)))))-IF(L357&lt;=8,0,IF(L357&lt;=16,(L357-9)*2.754,IF(L357&lt;=24,(L357-17)* 2.754,IF(L357&lt;=32,(L357-25)* 2.754,IF(L357&lt;=36,(L357-33)*2.754,0))))),0)+IF(F357="PČ",IF(L357=1,449,IF(L357=2,314.6,IF(L357=3,238,IF(L357=4,172,IF(L357=5,159,IF(L357=6,145,IF(L357=7,132,IF(L357=8,119,0))))))))+IF(L357&lt;=8,0,IF(L357&lt;=16,88,IF(L357&lt;=24,55,IF(L357&lt;=32,22,0))))-IF(L357&lt;=8,0,IF(L357&lt;=16,(L357-9)*2.245,IF(L357&lt;=24,(L357-17)*2.245,IF(L357&lt;=32,(L357-25)*2.245,0)))),0)+IF(F357="PČneol",IF(L357=1,85,IF(L357=2,64.61,IF(L357=3,50.76,IF(L357=4,16.25,IF(L357=5,15,IF(L357=6,13.75,IF(L357=7,12.5,IF(L357=8,11.25,0))))))))+IF(L357&lt;=8,0,IF(L357&lt;=16,9,0))-IF(L357&lt;=8,0,IF(L357&lt;=16,(L357-9)*0.425,0)),0)+IF(F357="PŽ",IF(L357=1,85,IF(L357=2,59.5,IF(L357=3,45,IF(L357=4,32.5,IF(L357=5,30,IF(L357=6,27.5,IF(L357=7,25,IF(L357=8,22.5,0))))))))+IF(L357&lt;=8,0,IF(L357&lt;=16,19,IF(L357&lt;=24,13,IF(L357&lt;=32,8,0))))-IF(L357&lt;=8,0,IF(L357&lt;=16,(L357-9)*0.425,IF(L357&lt;=24,(L357-17)*0.425,IF(L357&lt;=32,(L357-25)*0.425,0)))),0)+IF(F357="EČ",IF(L357=1,204,IF(L357=2,156.24,IF(L357=3,123.84,IF(L357=4,72,IF(L357=5,66,IF(L357=6,60,IF(L357=7,54,IF(L357=8,48,0))))))))+IF(L357&lt;=8,0,IF(L357&lt;=16,40,IF(L357&lt;=24,25,0)))-IF(L357&lt;=8,0,IF(L357&lt;=16,(L357-9)*1.02,IF(L357&lt;=24,(L357-17)*1.02,0))),0)+IF(F357="EČneol",IF(L357=1,68,IF(L357=2,51.69,IF(L357=3,40.61,IF(L357=4,13,IF(L357=5,12,IF(L357=6,11,IF(L357=7,10,IF(L357=8,9,0)))))))))+IF(F357="EŽ",IF(L357=1,68,IF(L357=2,47.6,IF(L357=3,36,IF(L357=4,18,IF(L357=5,16.5,IF(L357=6,15,IF(L357=7,13.5,IF(L357=8,12,0))))))))+IF(L357&lt;=8,0,IF(L357&lt;=16,10,IF(L357&lt;=24,6,0)))-IF(L357&lt;=8,0,IF(L357&lt;=16,(L357-9)*0.34,IF(L357&lt;=24,(L357-17)*0.34,0))),0)+IF(F357="PT",IF(L357=1,68,IF(L357=2,52.08,IF(L357=3,41.28,IF(L357=4,24,IF(L357=5,22,IF(L357=6,20,IF(L357=7,18,IF(L357=8,16,0))))))))+IF(L357&lt;=8,0,IF(L357&lt;=16,13,IF(L357&lt;=24,9,IF(L357&lt;=32,4,0))))-IF(L357&lt;=8,0,IF(L357&lt;=16,(L357-9)*0.34,IF(L357&lt;=24,(L357-17)*0.34,IF(L357&lt;=32,(L357-25)*0.34,0)))),0)+IF(F357="JOŽ",IF(L357=1,85,IF(L357=2,59.5,IF(L357=3,45,IF(L357=4,32.5,IF(L357=5,30,IF(L357=6,27.5,IF(L357=7,25,IF(L357=8,22.5,0))))))))+IF(L357&lt;=8,0,IF(L357&lt;=16,19,IF(L357&lt;=24,13,0)))-IF(L357&lt;=8,0,IF(L357&lt;=16,(L357-9)*0.425,IF(L357&lt;=24,(L357-17)*0.425,0))),0)+IF(F357="JPČ",IF(L357=1,68,IF(L357=2,47.6,IF(L357=3,36,IF(L357=4,26,IF(L357=5,24,IF(L357=6,22,IF(L357=7,20,IF(L357=8,18,0))))))))+IF(L357&lt;=8,0,IF(L357&lt;=16,13,IF(L357&lt;=24,9,0)))-IF(L357&lt;=8,0,IF(L357&lt;=16,(L357-9)*0.34,IF(L357&lt;=24,(L357-17)*0.34,0))),0)+IF(F357="JEČ",IF(L357=1,34,IF(L357=2,26.04,IF(L357=3,20.6,IF(L357=4,12,IF(L357=5,11,IF(L357=6,10,IF(L357=7,9,IF(L357=8,8,0))))))))+IF(L357&lt;=8,0,IF(L357&lt;=16,6,0))-IF(L357&lt;=8,0,IF(L357&lt;=16,(L357-9)*0.17,0)),0)+IF(F357="JEOF",IF(L357=1,34,IF(L357=2,26.04,IF(L357=3,20.6,IF(L357=4,12,IF(L357=5,11,IF(L357=6,10,IF(L357=7,9,IF(L357=8,8,0))))))))+IF(L357&lt;=8,0,IF(L357&lt;=16,6,0))-IF(L357&lt;=8,0,IF(L357&lt;=16,(L357-9)*0.17,0)),0)+IF(F357="JnPČ",IF(L357=1,51,IF(L357=2,35.7,IF(L357=3,27,IF(L357=4,19.5,IF(L357=5,18,IF(L357=6,16.5,IF(L357=7,15,IF(L357=8,13.5,0))))))))+IF(L357&lt;=8,0,IF(L357&lt;=16,10,0))-IF(L357&lt;=8,0,IF(L357&lt;=16,(L357-9)*0.255,0)),0)+IF(F357="JnEČ",IF(L357=1,25.5,IF(L357=2,19.53,IF(L357=3,15.48,IF(L357=4,9,IF(L357=5,8.25,IF(L357=6,7.5,IF(L357=7,6.75,IF(L357=8,6,0))))))))+IF(L357&lt;=8,0,IF(L357&lt;=16,5,0))-IF(L357&lt;=8,0,IF(L357&lt;=16,(L357-9)*0.1275,0)),0)+IF(F357="JčPČ",IF(L357=1,21.25,IF(L357=2,14.5,IF(L357=3,11.5,IF(L357=4,7,IF(L357=5,6.5,IF(L357=6,6,IF(L357=7,5.5,IF(L357=8,5,0))))))))+IF(L357&lt;=8,0,IF(L357&lt;=16,4,0))-IF(L357&lt;=8,0,IF(L357&lt;=16,(L357-9)*0.10625,0)),0)+IF(F357="JčEČ",IF(L357=1,17,IF(L357=2,13.02,IF(L357=3,10.32,IF(L357=4,6,IF(L357=5,5.5,IF(L357=6,5,IF(L357=7,4.5,IF(L357=8,4,0))))))))+IF(L357&lt;=8,0,IF(L357&lt;=16,3,0))-IF(L357&lt;=8,0,IF(L357&lt;=16,(L357-9)*0.085,0)),0)+IF(F357="NEAK",IF(L357=1,11.48,IF(L357=2,8.79,IF(L357=3,6.97,IF(L357=4,4.05,IF(L357=5,3.71,IF(L357=6,3.38,IF(L357=7,3.04,IF(L357=8,2.7,0))))))))+IF(L357&lt;=8,0,IF(L357&lt;=16,2,IF(L357&lt;=24,1.3,0)))-IF(L357&lt;=8,0,IF(L357&lt;=16,(L357-9)*0.0574,IF(L357&lt;=24,(L357-17)*0.0574,0))),0))*IF(L357&lt;0,1,IF(OR(F357="PČ",F357="PŽ",F357="PT"),IF(J357&lt;32,J357/32,1),1))* IF(L357&lt;0,1,IF(OR(F357="EČ",F357="EŽ",F357="JOŽ",F357="JPČ",F357="NEAK"),IF(J357&lt;24,J357/24,1),1))*IF(L357&lt;0,1,IF(OR(F357="PČneol",F357="JEČ",F357="JEOF",F357="JnPČ",F357="JnEČ",F357="JčPČ",F357="JčEČ"),IF(J357&lt;16,J357/16,1),1))*IF(L357&lt;0,1,IF(F357="EČneol",IF(J357&lt;8,J357/8,1),1))</f>
        <v>0</v>
      </c>
      <c r="O357" s="9">
        <f t="shared" ref="O357:O366" si="140">IF(F357="OŽ",N357,IF(H357="Ne",IF(J357*0.3&lt;J357-L357,N357,0),IF(J357*0.1&lt;J357-L357,N357,0)))</f>
        <v>0</v>
      </c>
      <c r="P357" s="4">
        <f t="shared" ref="P357" si="141">IF(O357=0,0,IF(F357="OŽ",IF(L357&gt;35,0,IF(J357&gt;35,(36-L357)*1.836,((36-L357)-(36-J357))*1.836)),0)+IF(F357="PČ",IF(L357&gt;31,0,IF(J357&gt;31,(32-L357)*1.347,((32-L357)-(32-J357))*1.347)),0)+ IF(F357="PČneol",IF(L357&gt;15,0,IF(J357&gt;15,(16-L357)*0.255,((16-L357)-(16-J357))*0.255)),0)+IF(F357="PŽ",IF(L357&gt;31,0,IF(J357&gt;31,(32-L357)*0.255,((32-L357)-(32-J357))*0.255)),0)+IF(F357="EČ",IF(L357&gt;23,0,IF(J357&gt;23,(24-L357)*0.612,((24-L357)-(24-J357))*0.612)),0)+IF(F357="EČneol",IF(L357&gt;7,0,IF(J357&gt;7,(8-L357)*0.204,((8-L357)-(8-J357))*0.204)),0)+IF(F357="EŽ",IF(L357&gt;23,0,IF(J357&gt;23,(24-L357)*0.204,((24-L357)-(24-J357))*0.204)),0)+IF(F357="PT",IF(L357&gt;31,0,IF(J357&gt;31,(32-L357)*0.204,((32-L357)-(32-J357))*0.204)),0)+IF(F357="JOŽ",IF(L357&gt;23,0,IF(J357&gt;23,(24-L357)*0.255,((24-L357)-(24-J357))*0.255)),0)+IF(F357="JPČ",IF(L357&gt;23,0,IF(J357&gt;23,(24-L357)*0.204,((24-L357)-(24-J357))*0.204)),0)+IF(F357="JEČ",IF(L357&gt;15,0,IF(J357&gt;15,(16-L357)*0.102,((16-L357)-(16-J357))*0.102)),0)+IF(F357="JEOF",IF(L357&gt;15,0,IF(J357&gt;15,(16-L357)*0.102,((16-L357)-(16-J357))*0.102)),0)+IF(F357="JnPČ",IF(L357&gt;15,0,IF(J357&gt;15,(16-L357)*0.153,((16-L357)-(16-J357))*0.153)),0)+IF(F357="JnEČ",IF(L357&gt;15,0,IF(J357&gt;15,(16-L357)*0.0765,((16-L357)-(16-J357))*0.0765)),0)+IF(F357="JčPČ",IF(L357&gt;15,0,IF(J357&gt;15,(16-L357)*0.06375,((16-L357)-(16-J357))*0.06375)),0)+IF(F357="JčEČ",IF(L357&gt;15,0,IF(J357&gt;15,(16-L357)*0.051,((16-L357)-(16-J357))*0.051)),0)+IF(F357="NEAK",IF(L357&gt;23,0,IF(J357&gt;23,(24-L357)*0.03444,((24-L357)-(24-J357))*0.03444)),0))</f>
        <v>0</v>
      </c>
      <c r="Q357" s="11">
        <f t="shared" ref="Q357" si="142">IF(ISERROR(P357*100/N357),0,(P357*100/N357))</f>
        <v>0</v>
      </c>
      <c r="R357" s="10">
        <f t="shared" ref="R357:R366" si="143">IF(Q357&lt;=30,O357+P357,O357+O357*0.3)*IF(G357=1,0.4,IF(G357=2,0.75,IF(G357="1 (kas 4 m. 1 k. nerengiamos)",0.52,1)))*IF(D357="olimpinė",1,IF(M357="Ne",0.5,1))*IF(OR(A$5="Lietuvos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federacija"),IF(OR(J357&lt;8,K357&lt;16),0,1),1)*E357*IF(I357&lt;=1,1,1/I357)*IF(OR(A$5="Lietuvos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57" s="8"/>
    </row>
    <row r="358" spans="1:19">
      <c r="A358" s="59">
        <v>2</v>
      </c>
      <c r="B358" s="59"/>
      <c r="C358" s="12"/>
      <c r="D358" s="59"/>
      <c r="E358" s="59"/>
      <c r="F358" s="59"/>
      <c r="G358" s="59"/>
      <c r="H358" s="59"/>
      <c r="I358" s="59"/>
      <c r="J358" s="59"/>
      <c r="K358" s="59"/>
      <c r="L358" s="59"/>
      <c r="M358" s="59"/>
      <c r="N358" s="3">
        <f t="shared" si="139"/>
        <v>0</v>
      </c>
      <c r="O358" s="9">
        <f t="shared" si="140"/>
        <v>0</v>
      </c>
      <c r="P358" s="4">
        <f t="shared" ref="P358:P366" si="144">IF(O358=0,0,IF(F358="OŽ",IF(L358&gt;35,0,IF(J358&gt;35,(36-L358)*1.836,((36-L358)-(36-J358))*1.836)),0)+IF(F358="PČ",IF(L358&gt;31,0,IF(J358&gt;31,(32-L358)*1.347,((32-L358)-(32-J358))*1.347)),0)+ IF(F358="PČneol",IF(L358&gt;15,0,IF(J358&gt;15,(16-L358)*0.255,((16-L358)-(16-J358))*0.255)),0)+IF(F358="PŽ",IF(L358&gt;31,0,IF(J358&gt;31,(32-L358)*0.255,((32-L358)-(32-J358))*0.255)),0)+IF(F358="EČ",IF(L358&gt;23,0,IF(J358&gt;23,(24-L358)*0.612,((24-L358)-(24-J358))*0.612)),0)+IF(F358="EČneol",IF(L358&gt;7,0,IF(J358&gt;7,(8-L358)*0.204,((8-L358)-(8-J358))*0.204)),0)+IF(F358="EŽ",IF(L358&gt;23,0,IF(J358&gt;23,(24-L358)*0.204,((24-L358)-(24-J358))*0.204)),0)+IF(F358="PT",IF(L358&gt;31,0,IF(J358&gt;31,(32-L358)*0.204,((32-L358)-(32-J358))*0.204)),0)+IF(F358="JOŽ",IF(L358&gt;23,0,IF(J358&gt;23,(24-L358)*0.255,((24-L358)-(24-J358))*0.255)),0)+IF(F358="JPČ",IF(L358&gt;23,0,IF(J358&gt;23,(24-L358)*0.204,((24-L358)-(24-J358))*0.204)),0)+IF(F358="JEČ",IF(L358&gt;15,0,IF(J358&gt;15,(16-L358)*0.102,((16-L358)-(16-J358))*0.102)),0)+IF(F358="JEOF",IF(L358&gt;15,0,IF(J358&gt;15,(16-L358)*0.102,((16-L358)-(16-J358))*0.102)),0)+IF(F358="JnPČ",IF(L358&gt;15,0,IF(J358&gt;15,(16-L358)*0.153,((16-L358)-(16-J358))*0.153)),0)+IF(F358="JnEČ",IF(L358&gt;15,0,IF(J358&gt;15,(16-L358)*0.0765,((16-L358)-(16-J358))*0.0765)),0)+IF(F358="JčPČ",IF(L358&gt;15,0,IF(J358&gt;15,(16-L358)*0.06375,((16-L358)-(16-J358))*0.06375)),0)+IF(F358="JčEČ",IF(L358&gt;15,0,IF(J358&gt;15,(16-L358)*0.051,((16-L358)-(16-J358))*0.051)),0)+IF(F358="NEAK",IF(L358&gt;23,0,IF(J358&gt;23,(24-L358)*0.03444,((24-L358)-(24-J358))*0.03444)),0))</f>
        <v>0</v>
      </c>
      <c r="Q358" s="11">
        <f t="shared" ref="Q358:Q366" si="145">IF(ISERROR(P358*100/N358),0,(P358*100/N358))</f>
        <v>0</v>
      </c>
      <c r="R358" s="10">
        <f t="shared" si="143"/>
        <v>0</v>
      </c>
      <c r="S358" s="8"/>
    </row>
    <row r="359" spans="1:19">
      <c r="A359" s="59">
        <v>3</v>
      </c>
      <c r="B359" s="59"/>
      <c r="C359" s="12"/>
      <c r="D359" s="59"/>
      <c r="E359" s="59"/>
      <c r="F359" s="59"/>
      <c r="G359" s="59"/>
      <c r="H359" s="59"/>
      <c r="I359" s="59"/>
      <c r="J359" s="59"/>
      <c r="K359" s="59"/>
      <c r="L359" s="59"/>
      <c r="M359" s="59"/>
      <c r="N359" s="3">
        <f t="shared" si="139"/>
        <v>0</v>
      </c>
      <c r="O359" s="9">
        <f t="shared" si="140"/>
        <v>0</v>
      </c>
      <c r="P359" s="4">
        <f t="shared" si="144"/>
        <v>0</v>
      </c>
      <c r="Q359" s="11">
        <f t="shared" si="145"/>
        <v>0</v>
      </c>
      <c r="R359" s="10">
        <f t="shared" si="143"/>
        <v>0</v>
      </c>
      <c r="S359" s="8"/>
    </row>
    <row r="360" spans="1:19">
      <c r="A360" s="59">
        <v>4</v>
      </c>
      <c r="B360" s="59"/>
      <c r="C360" s="12"/>
      <c r="D360" s="59"/>
      <c r="E360" s="59"/>
      <c r="F360" s="59"/>
      <c r="G360" s="59"/>
      <c r="H360" s="59"/>
      <c r="I360" s="59"/>
      <c r="J360" s="59"/>
      <c r="K360" s="59"/>
      <c r="L360" s="59"/>
      <c r="M360" s="59"/>
      <c r="N360" s="3">
        <f t="shared" si="139"/>
        <v>0</v>
      </c>
      <c r="O360" s="9">
        <f t="shared" si="140"/>
        <v>0</v>
      </c>
      <c r="P360" s="4">
        <f t="shared" si="144"/>
        <v>0</v>
      </c>
      <c r="Q360" s="11">
        <f t="shared" si="145"/>
        <v>0</v>
      </c>
      <c r="R360" s="10">
        <f t="shared" si="143"/>
        <v>0</v>
      </c>
      <c r="S360" s="8"/>
    </row>
    <row r="361" spans="1:19">
      <c r="A361" s="59">
        <v>5</v>
      </c>
      <c r="B361" s="59"/>
      <c r="C361" s="12"/>
      <c r="D361" s="59"/>
      <c r="E361" s="59"/>
      <c r="F361" s="59"/>
      <c r="G361" s="59"/>
      <c r="H361" s="59"/>
      <c r="I361" s="59"/>
      <c r="J361" s="59"/>
      <c r="K361" s="59"/>
      <c r="L361" s="59"/>
      <c r="M361" s="59"/>
      <c r="N361" s="3">
        <f t="shared" si="139"/>
        <v>0</v>
      </c>
      <c r="O361" s="9">
        <f t="shared" si="140"/>
        <v>0</v>
      </c>
      <c r="P361" s="4">
        <f t="shared" si="144"/>
        <v>0</v>
      </c>
      <c r="Q361" s="11">
        <f t="shared" si="145"/>
        <v>0</v>
      </c>
      <c r="R361" s="10">
        <f t="shared" si="143"/>
        <v>0</v>
      </c>
      <c r="S361" s="8"/>
    </row>
    <row r="362" spans="1:19">
      <c r="A362" s="59">
        <v>6</v>
      </c>
      <c r="B362" s="59"/>
      <c r="C362" s="12"/>
      <c r="D362" s="59"/>
      <c r="E362" s="59"/>
      <c r="F362" s="59"/>
      <c r="G362" s="59"/>
      <c r="H362" s="59"/>
      <c r="I362" s="59"/>
      <c r="J362" s="59"/>
      <c r="K362" s="59"/>
      <c r="L362" s="59"/>
      <c r="M362" s="59"/>
      <c r="N362" s="3">
        <f t="shared" si="139"/>
        <v>0</v>
      </c>
      <c r="O362" s="9">
        <f t="shared" si="140"/>
        <v>0</v>
      </c>
      <c r="P362" s="4">
        <f t="shared" si="144"/>
        <v>0</v>
      </c>
      <c r="Q362" s="11">
        <f t="shared" si="145"/>
        <v>0</v>
      </c>
      <c r="R362" s="10">
        <f t="shared" si="143"/>
        <v>0</v>
      </c>
      <c r="S362" s="8"/>
    </row>
    <row r="363" spans="1:19">
      <c r="A363" s="59">
        <v>7</v>
      </c>
      <c r="B363" s="59"/>
      <c r="C363" s="12"/>
      <c r="D363" s="59"/>
      <c r="E363" s="59"/>
      <c r="F363" s="59"/>
      <c r="G363" s="59"/>
      <c r="H363" s="59"/>
      <c r="I363" s="59"/>
      <c r="J363" s="59"/>
      <c r="K363" s="59"/>
      <c r="L363" s="59"/>
      <c r="M363" s="59"/>
      <c r="N363" s="3">
        <f t="shared" si="139"/>
        <v>0</v>
      </c>
      <c r="O363" s="9">
        <f t="shared" si="140"/>
        <v>0</v>
      </c>
      <c r="P363" s="4">
        <f t="shared" si="144"/>
        <v>0</v>
      </c>
      <c r="Q363" s="11">
        <f t="shared" si="145"/>
        <v>0</v>
      </c>
      <c r="R363" s="10">
        <f t="shared" si="143"/>
        <v>0</v>
      </c>
      <c r="S363" s="8"/>
    </row>
    <row r="364" spans="1:19">
      <c r="A364" s="59">
        <v>8</v>
      </c>
      <c r="B364" s="59"/>
      <c r="C364" s="12"/>
      <c r="D364" s="59"/>
      <c r="E364" s="59"/>
      <c r="F364" s="59"/>
      <c r="G364" s="59"/>
      <c r="H364" s="59"/>
      <c r="I364" s="59"/>
      <c r="J364" s="59"/>
      <c r="K364" s="59"/>
      <c r="L364" s="59"/>
      <c r="M364" s="59"/>
      <c r="N364" s="3">
        <f t="shared" si="139"/>
        <v>0</v>
      </c>
      <c r="O364" s="9">
        <f t="shared" si="140"/>
        <v>0</v>
      </c>
      <c r="P364" s="4">
        <f t="shared" si="144"/>
        <v>0</v>
      </c>
      <c r="Q364" s="11">
        <f t="shared" si="145"/>
        <v>0</v>
      </c>
      <c r="R364" s="10">
        <f t="shared" si="143"/>
        <v>0</v>
      </c>
      <c r="S364" s="8"/>
    </row>
    <row r="365" spans="1:19">
      <c r="A365" s="59">
        <v>9</v>
      </c>
      <c r="B365" s="59"/>
      <c r="C365" s="12"/>
      <c r="D365" s="59"/>
      <c r="E365" s="59"/>
      <c r="F365" s="59"/>
      <c r="G365" s="59"/>
      <c r="H365" s="59"/>
      <c r="I365" s="59"/>
      <c r="J365" s="59"/>
      <c r="K365" s="59"/>
      <c r="L365" s="59"/>
      <c r="M365" s="59"/>
      <c r="N365" s="3">
        <f t="shared" si="139"/>
        <v>0</v>
      </c>
      <c r="O365" s="9">
        <f t="shared" si="140"/>
        <v>0</v>
      </c>
      <c r="P365" s="4">
        <f t="shared" si="144"/>
        <v>0</v>
      </c>
      <c r="Q365" s="11">
        <f t="shared" si="145"/>
        <v>0</v>
      </c>
      <c r="R365" s="10">
        <f t="shared" si="143"/>
        <v>0</v>
      </c>
      <c r="S365" s="8"/>
    </row>
    <row r="366" spans="1:19">
      <c r="A366" s="59">
        <v>10</v>
      </c>
      <c r="B366" s="59"/>
      <c r="C366" s="12"/>
      <c r="D366" s="59"/>
      <c r="E366" s="59"/>
      <c r="F366" s="59"/>
      <c r="G366" s="59"/>
      <c r="H366" s="59"/>
      <c r="I366" s="59"/>
      <c r="J366" s="59"/>
      <c r="K366" s="59"/>
      <c r="L366" s="59"/>
      <c r="M366" s="59"/>
      <c r="N366" s="3">
        <f t="shared" si="139"/>
        <v>0</v>
      </c>
      <c r="O366" s="9">
        <f t="shared" si="140"/>
        <v>0</v>
      </c>
      <c r="P366" s="4">
        <f t="shared" si="144"/>
        <v>0</v>
      </c>
      <c r="Q366" s="11">
        <f t="shared" si="145"/>
        <v>0</v>
      </c>
      <c r="R366" s="10">
        <f t="shared" si="143"/>
        <v>0</v>
      </c>
      <c r="S366" s="8"/>
    </row>
    <row r="367" spans="1:19">
      <c r="A367" s="62" t="s">
        <v>35</v>
      </c>
      <c r="B367" s="63"/>
      <c r="C367" s="63"/>
      <c r="D367" s="63"/>
      <c r="E367" s="63"/>
      <c r="F367" s="63"/>
      <c r="G367" s="63"/>
      <c r="H367" s="63"/>
      <c r="I367" s="63"/>
      <c r="J367" s="63"/>
      <c r="K367" s="63"/>
      <c r="L367" s="63"/>
      <c r="M367" s="63"/>
      <c r="N367" s="63"/>
      <c r="O367" s="63"/>
      <c r="P367" s="63"/>
      <c r="Q367" s="64"/>
      <c r="R367" s="10">
        <f>SUM(R357:R366)</f>
        <v>0</v>
      </c>
      <c r="S367" s="8"/>
    </row>
    <row r="368" spans="1:19" ht="15.75">
      <c r="A368" s="23" t="s">
        <v>36</v>
      </c>
      <c r="B368" s="23"/>
      <c r="C368" s="15"/>
      <c r="D368" s="15"/>
      <c r="E368" s="15"/>
      <c r="F368" s="15"/>
      <c r="G368" s="15"/>
      <c r="H368" s="15"/>
      <c r="I368" s="15"/>
      <c r="J368" s="15"/>
      <c r="K368" s="15"/>
      <c r="L368" s="15"/>
      <c r="M368" s="15"/>
      <c r="N368" s="15"/>
      <c r="O368" s="15"/>
      <c r="P368" s="15"/>
      <c r="Q368" s="15"/>
      <c r="R368" s="16"/>
      <c r="S368" s="8"/>
    </row>
    <row r="369" spans="1:19">
      <c r="A369" s="48" t="s">
        <v>37</v>
      </c>
      <c r="B369" s="48"/>
      <c r="C369" s="48"/>
      <c r="D369" s="48"/>
      <c r="E369" s="48"/>
      <c r="F369" s="48"/>
      <c r="G369" s="48"/>
      <c r="H369" s="48"/>
      <c r="I369" s="48"/>
      <c r="J369" s="15"/>
      <c r="K369" s="15"/>
      <c r="L369" s="15"/>
      <c r="M369" s="15"/>
      <c r="N369" s="15"/>
      <c r="O369" s="15"/>
      <c r="P369" s="15"/>
      <c r="Q369" s="15"/>
      <c r="R369" s="16"/>
      <c r="S369" s="8"/>
    </row>
    <row r="370" spans="1:19" s="8" customFormat="1">
      <c r="A370" s="48"/>
      <c r="B370" s="48"/>
      <c r="C370" s="48"/>
      <c r="D370" s="48"/>
      <c r="E370" s="48"/>
      <c r="F370" s="48"/>
      <c r="G370" s="48"/>
      <c r="H370" s="48"/>
      <c r="I370" s="48"/>
      <c r="J370" s="15"/>
      <c r="K370" s="15"/>
      <c r="L370" s="15"/>
      <c r="M370" s="15"/>
      <c r="N370" s="15"/>
      <c r="O370" s="15"/>
      <c r="P370" s="15"/>
      <c r="Q370" s="15"/>
      <c r="R370" s="16"/>
    </row>
    <row r="371" spans="1:19" ht="13.9" customHeight="1">
      <c r="A371" s="65" t="s">
        <v>129</v>
      </c>
      <c r="B371" s="66"/>
      <c r="C371" s="66"/>
      <c r="D371" s="66"/>
      <c r="E371" s="66"/>
      <c r="F371" s="66"/>
      <c r="G371" s="66"/>
      <c r="H371" s="66"/>
      <c r="I371" s="66"/>
      <c r="J371" s="66"/>
      <c r="K371" s="66"/>
      <c r="L371" s="66"/>
      <c r="M371" s="66"/>
      <c r="N371" s="66"/>
      <c r="O371" s="66"/>
      <c r="P371" s="66"/>
      <c r="Q371" s="55"/>
      <c r="R371" s="8"/>
      <c r="S371" s="8"/>
    </row>
    <row r="372" spans="1:19" ht="16.899999999999999" customHeight="1">
      <c r="A372" s="67" t="s">
        <v>26</v>
      </c>
      <c r="B372" s="68"/>
      <c r="C372" s="68"/>
      <c r="D372" s="49"/>
      <c r="E372" s="49"/>
      <c r="F372" s="49"/>
      <c r="G372" s="49"/>
      <c r="H372" s="49"/>
      <c r="I372" s="49"/>
      <c r="J372" s="49"/>
      <c r="K372" s="49"/>
      <c r="L372" s="49"/>
      <c r="M372" s="49"/>
      <c r="N372" s="49"/>
      <c r="O372" s="49"/>
      <c r="P372" s="49"/>
      <c r="Q372" s="55"/>
      <c r="R372" s="8"/>
      <c r="S372" s="8"/>
    </row>
    <row r="373" spans="1:19" ht="15.6" customHeight="1">
      <c r="A373" s="65" t="s">
        <v>130</v>
      </c>
      <c r="B373" s="66"/>
      <c r="C373" s="66"/>
      <c r="D373" s="66"/>
      <c r="E373" s="66"/>
      <c r="F373" s="66"/>
      <c r="G373" s="66"/>
      <c r="H373" s="66"/>
      <c r="I373" s="66"/>
      <c r="J373" s="66"/>
      <c r="K373" s="66"/>
      <c r="L373" s="66"/>
      <c r="M373" s="66"/>
      <c r="N373" s="66"/>
      <c r="O373" s="66"/>
      <c r="P373" s="66"/>
      <c r="Q373" s="55"/>
      <c r="R373" s="8"/>
      <c r="S373" s="8"/>
    </row>
    <row r="374" spans="1:19" ht="13.9" customHeight="1">
      <c r="A374" s="59">
        <v>1</v>
      </c>
      <c r="B374" s="59"/>
      <c r="C374" s="12"/>
      <c r="D374" s="59"/>
      <c r="E374" s="59"/>
      <c r="F374" s="59"/>
      <c r="G374" s="59"/>
      <c r="H374" s="59"/>
      <c r="I374" s="59"/>
      <c r="J374" s="59"/>
      <c r="K374" s="59"/>
      <c r="L374" s="59"/>
      <c r="M374" s="59"/>
      <c r="N374" s="3">
        <f t="shared" ref="N374:N383" si="146">(IF(F374="OŽ",IF(L374=1,550.8,IF(L374=2,426.38,IF(L374=3,342.14,IF(L374=4,181.44,IF(L374=5,168.48,IF(L374=6,155.52,IF(L374=7,148.5,IF(L374=8,144,0))))))))+IF(L374&lt;=8,0,IF(L374&lt;=16,137.7,IF(L374&lt;=24,108,IF(L374&lt;=32,80.1,IF(L374&lt;=36,52.2,0)))))-IF(L374&lt;=8,0,IF(L374&lt;=16,(L374-9)*2.754,IF(L374&lt;=24,(L374-17)* 2.754,IF(L374&lt;=32,(L374-25)* 2.754,IF(L374&lt;=36,(L374-33)*2.754,0))))),0)+IF(F374="PČ",IF(L374=1,449,IF(L374=2,314.6,IF(L374=3,238,IF(L374=4,172,IF(L374=5,159,IF(L374=6,145,IF(L374=7,132,IF(L374=8,119,0))))))))+IF(L374&lt;=8,0,IF(L374&lt;=16,88,IF(L374&lt;=24,55,IF(L374&lt;=32,22,0))))-IF(L374&lt;=8,0,IF(L374&lt;=16,(L374-9)*2.245,IF(L374&lt;=24,(L374-17)*2.245,IF(L374&lt;=32,(L374-25)*2.245,0)))),0)+IF(F374="PČneol",IF(L374=1,85,IF(L374=2,64.61,IF(L374=3,50.76,IF(L374=4,16.25,IF(L374=5,15,IF(L374=6,13.75,IF(L374=7,12.5,IF(L374=8,11.25,0))))))))+IF(L374&lt;=8,0,IF(L374&lt;=16,9,0))-IF(L374&lt;=8,0,IF(L374&lt;=16,(L374-9)*0.425,0)),0)+IF(F374="PŽ",IF(L374=1,85,IF(L374=2,59.5,IF(L374=3,45,IF(L374=4,32.5,IF(L374=5,30,IF(L374=6,27.5,IF(L374=7,25,IF(L374=8,22.5,0))))))))+IF(L374&lt;=8,0,IF(L374&lt;=16,19,IF(L374&lt;=24,13,IF(L374&lt;=32,8,0))))-IF(L374&lt;=8,0,IF(L374&lt;=16,(L374-9)*0.425,IF(L374&lt;=24,(L374-17)*0.425,IF(L374&lt;=32,(L374-25)*0.425,0)))),0)+IF(F374="EČ",IF(L374=1,204,IF(L374=2,156.24,IF(L374=3,123.84,IF(L374=4,72,IF(L374=5,66,IF(L374=6,60,IF(L374=7,54,IF(L374=8,48,0))))))))+IF(L374&lt;=8,0,IF(L374&lt;=16,40,IF(L374&lt;=24,25,0)))-IF(L374&lt;=8,0,IF(L374&lt;=16,(L374-9)*1.02,IF(L374&lt;=24,(L374-17)*1.02,0))),0)+IF(F374="EČneol",IF(L374=1,68,IF(L374=2,51.69,IF(L374=3,40.61,IF(L374=4,13,IF(L374=5,12,IF(L374=6,11,IF(L374=7,10,IF(L374=8,9,0)))))))))+IF(F374="EŽ",IF(L374=1,68,IF(L374=2,47.6,IF(L374=3,36,IF(L374=4,18,IF(L374=5,16.5,IF(L374=6,15,IF(L374=7,13.5,IF(L374=8,12,0))))))))+IF(L374&lt;=8,0,IF(L374&lt;=16,10,IF(L374&lt;=24,6,0)))-IF(L374&lt;=8,0,IF(L374&lt;=16,(L374-9)*0.34,IF(L374&lt;=24,(L374-17)*0.34,0))),0)+IF(F374="PT",IF(L374=1,68,IF(L374=2,52.08,IF(L374=3,41.28,IF(L374=4,24,IF(L374=5,22,IF(L374=6,20,IF(L374=7,18,IF(L374=8,16,0))))))))+IF(L374&lt;=8,0,IF(L374&lt;=16,13,IF(L374&lt;=24,9,IF(L374&lt;=32,4,0))))-IF(L374&lt;=8,0,IF(L374&lt;=16,(L374-9)*0.34,IF(L374&lt;=24,(L374-17)*0.34,IF(L374&lt;=32,(L374-25)*0.34,0)))),0)+IF(F374="JOŽ",IF(L374=1,85,IF(L374=2,59.5,IF(L374=3,45,IF(L374=4,32.5,IF(L374=5,30,IF(L374=6,27.5,IF(L374=7,25,IF(L374=8,22.5,0))))))))+IF(L374&lt;=8,0,IF(L374&lt;=16,19,IF(L374&lt;=24,13,0)))-IF(L374&lt;=8,0,IF(L374&lt;=16,(L374-9)*0.425,IF(L374&lt;=24,(L374-17)*0.425,0))),0)+IF(F374="JPČ",IF(L374=1,68,IF(L374=2,47.6,IF(L374=3,36,IF(L374=4,26,IF(L374=5,24,IF(L374=6,22,IF(L374=7,20,IF(L374=8,18,0))))))))+IF(L374&lt;=8,0,IF(L374&lt;=16,13,IF(L374&lt;=24,9,0)))-IF(L374&lt;=8,0,IF(L374&lt;=16,(L374-9)*0.34,IF(L374&lt;=24,(L374-17)*0.34,0))),0)+IF(F374="JEČ",IF(L374=1,34,IF(L374=2,26.04,IF(L374=3,20.6,IF(L374=4,12,IF(L374=5,11,IF(L374=6,10,IF(L374=7,9,IF(L374=8,8,0))))))))+IF(L374&lt;=8,0,IF(L374&lt;=16,6,0))-IF(L374&lt;=8,0,IF(L374&lt;=16,(L374-9)*0.17,0)),0)+IF(F374="JEOF",IF(L374=1,34,IF(L374=2,26.04,IF(L374=3,20.6,IF(L374=4,12,IF(L374=5,11,IF(L374=6,10,IF(L374=7,9,IF(L374=8,8,0))))))))+IF(L374&lt;=8,0,IF(L374&lt;=16,6,0))-IF(L374&lt;=8,0,IF(L374&lt;=16,(L374-9)*0.17,0)),0)+IF(F374="JnPČ",IF(L374=1,51,IF(L374=2,35.7,IF(L374=3,27,IF(L374=4,19.5,IF(L374=5,18,IF(L374=6,16.5,IF(L374=7,15,IF(L374=8,13.5,0))))))))+IF(L374&lt;=8,0,IF(L374&lt;=16,10,0))-IF(L374&lt;=8,0,IF(L374&lt;=16,(L374-9)*0.255,0)),0)+IF(F374="JnEČ",IF(L374=1,25.5,IF(L374=2,19.53,IF(L374=3,15.48,IF(L374=4,9,IF(L374=5,8.25,IF(L374=6,7.5,IF(L374=7,6.75,IF(L374=8,6,0))))))))+IF(L374&lt;=8,0,IF(L374&lt;=16,5,0))-IF(L374&lt;=8,0,IF(L374&lt;=16,(L374-9)*0.1275,0)),0)+IF(F374="JčPČ",IF(L374=1,21.25,IF(L374=2,14.5,IF(L374=3,11.5,IF(L374=4,7,IF(L374=5,6.5,IF(L374=6,6,IF(L374=7,5.5,IF(L374=8,5,0))))))))+IF(L374&lt;=8,0,IF(L374&lt;=16,4,0))-IF(L374&lt;=8,0,IF(L374&lt;=16,(L374-9)*0.10625,0)),0)+IF(F374="JčEČ",IF(L374=1,17,IF(L374=2,13.02,IF(L374=3,10.32,IF(L374=4,6,IF(L374=5,5.5,IF(L374=6,5,IF(L374=7,4.5,IF(L374=8,4,0))))))))+IF(L374&lt;=8,0,IF(L374&lt;=16,3,0))-IF(L374&lt;=8,0,IF(L374&lt;=16,(L374-9)*0.085,0)),0)+IF(F374="NEAK",IF(L374=1,11.48,IF(L374=2,8.79,IF(L374=3,6.97,IF(L374=4,4.05,IF(L374=5,3.71,IF(L374=6,3.38,IF(L374=7,3.04,IF(L374=8,2.7,0))))))))+IF(L374&lt;=8,0,IF(L374&lt;=16,2,IF(L374&lt;=24,1.3,0)))-IF(L374&lt;=8,0,IF(L374&lt;=16,(L374-9)*0.0574,IF(L374&lt;=24,(L374-17)*0.0574,0))),0))*IF(L374&lt;0,1,IF(OR(F374="PČ",F374="PŽ",F374="PT"),IF(J374&lt;32,J374/32,1),1))* IF(L374&lt;0,1,IF(OR(F374="EČ",F374="EŽ",F374="JOŽ",F374="JPČ",F374="NEAK"),IF(J374&lt;24,J374/24,1),1))*IF(L374&lt;0,1,IF(OR(F374="PČneol",F374="JEČ",F374="JEOF",F374="JnPČ",F374="JnEČ",F374="JčPČ",F374="JčEČ"),IF(J374&lt;16,J374/16,1),1))*IF(L374&lt;0,1,IF(F374="EČneol",IF(J374&lt;8,J374/8,1),1))</f>
        <v>0</v>
      </c>
      <c r="O374" s="9">
        <f t="shared" ref="O374:O383" si="147">IF(F374="OŽ",N374,IF(H374="Ne",IF(J374*0.3&lt;J374-L374,N374,0),IF(J374*0.1&lt;J374-L374,N374,0)))</f>
        <v>0</v>
      </c>
      <c r="P374" s="4">
        <f t="shared" ref="P374" si="148">IF(O374=0,0,IF(F374="OŽ",IF(L374&gt;35,0,IF(J374&gt;35,(36-L374)*1.836,((36-L374)-(36-J374))*1.836)),0)+IF(F374="PČ",IF(L374&gt;31,0,IF(J374&gt;31,(32-L374)*1.347,((32-L374)-(32-J374))*1.347)),0)+ IF(F374="PČneol",IF(L374&gt;15,0,IF(J374&gt;15,(16-L374)*0.255,((16-L374)-(16-J374))*0.255)),0)+IF(F374="PŽ",IF(L374&gt;31,0,IF(J374&gt;31,(32-L374)*0.255,((32-L374)-(32-J374))*0.255)),0)+IF(F374="EČ",IF(L374&gt;23,0,IF(J374&gt;23,(24-L374)*0.612,((24-L374)-(24-J374))*0.612)),0)+IF(F374="EČneol",IF(L374&gt;7,0,IF(J374&gt;7,(8-L374)*0.204,((8-L374)-(8-J374))*0.204)),0)+IF(F374="EŽ",IF(L374&gt;23,0,IF(J374&gt;23,(24-L374)*0.204,((24-L374)-(24-J374))*0.204)),0)+IF(F374="PT",IF(L374&gt;31,0,IF(J374&gt;31,(32-L374)*0.204,((32-L374)-(32-J374))*0.204)),0)+IF(F374="JOŽ",IF(L374&gt;23,0,IF(J374&gt;23,(24-L374)*0.255,((24-L374)-(24-J374))*0.255)),0)+IF(F374="JPČ",IF(L374&gt;23,0,IF(J374&gt;23,(24-L374)*0.204,((24-L374)-(24-J374))*0.204)),0)+IF(F374="JEČ",IF(L374&gt;15,0,IF(J374&gt;15,(16-L374)*0.102,((16-L374)-(16-J374))*0.102)),0)+IF(F374="JEOF",IF(L374&gt;15,0,IF(J374&gt;15,(16-L374)*0.102,((16-L374)-(16-J374))*0.102)),0)+IF(F374="JnPČ",IF(L374&gt;15,0,IF(J374&gt;15,(16-L374)*0.153,((16-L374)-(16-J374))*0.153)),0)+IF(F374="JnEČ",IF(L374&gt;15,0,IF(J374&gt;15,(16-L374)*0.0765,((16-L374)-(16-J374))*0.0765)),0)+IF(F374="JčPČ",IF(L374&gt;15,0,IF(J374&gt;15,(16-L374)*0.06375,((16-L374)-(16-J374))*0.06375)),0)+IF(F374="JčEČ",IF(L374&gt;15,0,IF(J374&gt;15,(16-L374)*0.051,((16-L374)-(16-J374))*0.051)),0)+IF(F374="NEAK",IF(L374&gt;23,0,IF(J374&gt;23,(24-L374)*0.03444,((24-L374)-(24-J374))*0.03444)),0))</f>
        <v>0</v>
      </c>
      <c r="Q374" s="11">
        <f t="shared" ref="Q374" si="149">IF(ISERROR(P374*100/N374),0,(P374*100/N374))</f>
        <v>0</v>
      </c>
      <c r="R374" s="10">
        <f t="shared" ref="R374:R383" si="150">IF(Q374&lt;=30,O374+P374,O374+O374*0.3)*IF(G374=1,0.4,IF(G374=2,0.75,IF(G374="1 (kas 4 m. 1 k. nerengiamos)",0.52,1)))*IF(D374="olimpinė",1,IF(M374="Ne",0.5,1))*IF(OR(A$5="Lietuvos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federacija"),IF(OR(J374&lt;8,K374&lt;16),0,1),1)*E374*IF(I374&lt;=1,1,1/I374)*IF(OR(A$5="Lietuvos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74" s="8"/>
    </row>
    <row r="375" spans="1:19">
      <c r="A375" s="59">
        <v>2</v>
      </c>
      <c r="B375" s="59"/>
      <c r="C375" s="12"/>
      <c r="D375" s="59"/>
      <c r="E375" s="59"/>
      <c r="F375" s="59"/>
      <c r="G375" s="59"/>
      <c r="H375" s="59"/>
      <c r="I375" s="59"/>
      <c r="J375" s="59"/>
      <c r="K375" s="59"/>
      <c r="L375" s="59"/>
      <c r="M375" s="59"/>
      <c r="N375" s="3">
        <f t="shared" si="146"/>
        <v>0</v>
      </c>
      <c r="O375" s="9">
        <f t="shared" si="147"/>
        <v>0</v>
      </c>
      <c r="P375" s="4">
        <f t="shared" ref="P375:P383" si="151">IF(O375=0,0,IF(F375="OŽ",IF(L375&gt;35,0,IF(J375&gt;35,(36-L375)*1.836,((36-L375)-(36-J375))*1.836)),0)+IF(F375="PČ",IF(L375&gt;31,0,IF(J375&gt;31,(32-L375)*1.347,((32-L375)-(32-J375))*1.347)),0)+ IF(F375="PČneol",IF(L375&gt;15,0,IF(J375&gt;15,(16-L375)*0.255,((16-L375)-(16-J375))*0.255)),0)+IF(F375="PŽ",IF(L375&gt;31,0,IF(J375&gt;31,(32-L375)*0.255,((32-L375)-(32-J375))*0.255)),0)+IF(F375="EČ",IF(L375&gt;23,0,IF(J375&gt;23,(24-L375)*0.612,((24-L375)-(24-J375))*0.612)),0)+IF(F375="EČneol",IF(L375&gt;7,0,IF(J375&gt;7,(8-L375)*0.204,((8-L375)-(8-J375))*0.204)),0)+IF(F375="EŽ",IF(L375&gt;23,0,IF(J375&gt;23,(24-L375)*0.204,((24-L375)-(24-J375))*0.204)),0)+IF(F375="PT",IF(L375&gt;31,0,IF(J375&gt;31,(32-L375)*0.204,((32-L375)-(32-J375))*0.204)),0)+IF(F375="JOŽ",IF(L375&gt;23,0,IF(J375&gt;23,(24-L375)*0.255,((24-L375)-(24-J375))*0.255)),0)+IF(F375="JPČ",IF(L375&gt;23,0,IF(J375&gt;23,(24-L375)*0.204,((24-L375)-(24-J375))*0.204)),0)+IF(F375="JEČ",IF(L375&gt;15,0,IF(J375&gt;15,(16-L375)*0.102,((16-L375)-(16-J375))*0.102)),0)+IF(F375="JEOF",IF(L375&gt;15,0,IF(J375&gt;15,(16-L375)*0.102,((16-L375)-(16-J375))*0.102)),0)+IF(F375="JnPČ",IF(L375&gt;15,0,IF(J375&gt;15,(16-L375)*0.153,((16-L375)-(16-J375))*0.153)),0)+IF(F375="JnEČ",IF(L375&gt;15,0,IF(J375&gt;15,(16-L375)*0.0765,((16-L375)-(16-J375))*0.0765)),0)+IF(F375="JčPČ",IF(L375&gt;15,0,IF(J375&gt;15,(16-L375)*0.06375,((16-L375)-(16-J375))*0.06375)),0)+IF(F375="JčEČ",IF(L375&gt;15,0,IF(J375&gt;15,(16-L375)*0.051,((16-L375)-(16-J375))*0.051)),0)+IF(F375="NEAK",IF(L375&gt;23,0,IF(J375&gt;23,(24-L375)*0.03444,((24-L375)-(24-J375))*0.03444)),0))</f>
        <v>0</v>
      </c>
      <c r="Q375" s="11">
        <f t="shared" ref="Q375:Q383" si="152">IF(ISERROR(P375*100/N375),0,(P375*100/N375))</f>
        <v>0</v>
      </c>
      <c r="R375" s="10">
        <f t="shared" si="150"/>
        <v>0</v>
      </c>
      <c r="S375" s="8"/>
    </row>
    <row r="376" spans="1:19">
      <c r="A376" s="59">
        <v>3</v>
      </c>
      <c r="B376" s="59"/>
      <c r="C376" s="12"/>
      <c r="D376" s="59"/>
      <c r="E376" s="59"/>
      <c r="F376" s="59"/>
      <c r="G376" s="59"/>
      <c r="H376" s="59"/>
      <c r="I376" s="59"/>
      <c r="J376" s="59"/>
      <c r="K376" s="59"/>
      <c r="L376" s="59"/>
      <c r="M376" s="59"/>
      <c r="N376" s="3">
        <f t="shared" si="146"/>
        <v>0</v>
      </c>
      <c r="O376" s="9">
        <f t="shared" si="147"/>
        <v>0</v>
      </c>
      <c r="P376" s="4">
        <f t="shared" si="151"/>
        <v>0</v>
      </c>
      <c r="Q376" s="11">
        <f t="shared" si="152"/>
        <v>0</v>
      </c>
      <c r="R376" s="10">
        <f t="shared" si="150"/>
        <v>0</v>
      </c>
      <c r="S376" s="8"/>
    </row>
    <row r="377" spans="1:19">
      <c r="A377" s="59">
        <v>4</v>
      </c>
      <c r="B377" s="59"/>
      <c r="C377" s="12"/>
      <c r="D377" s="59"/>
      <c r="E377" s="59"/>
      <c r="F377" s="59"/>
      <c r="G377" s="59"/>
      <c r="H377" s="59"/>
      <c r="I377" s="59"/>
      <c r="J377" s="59"/>
      <c r="K377" s="59"/>
      <c r="L377" s="59"/>
      <c r="M377" s="59"/>
      <c r="N377" s="3">
        <f t="shared" si="146"/>
        <v>0</v>
      </c>
      <c r="O377" s="9">
        <f t="shared" si="147"/>
        <v>0</v>
      </c>
      <c r="P377" s="4">
        <f t="shared" si="151"/>
        <v>0</v>
      </c>
      <c r="Q377" s="11">
        <f t="shared" si="152"/>
        <v>0</v>
      </c>
      <c r="R377" s="10">
        <f t="shared" si="150"/>
        <v>0</v>
      </c>
      <c r="S377" s="8"/>
    </row>
    <row r="378" spans="1:19">
      <c r="A378" s="59">
        <v>5</v>
      </c>
      <c r="B378" s="59"/>
      <c r="C378" s="12"/>
      <c r="D378" s="59"/>
      <c r="E378" s="59"/>
      <c r="F378" s="59"/>
      <c r="G378" s="59"/>
      <c r="H378" s="59"/>
      <c r="I378" s="59"/>
      <c r="J378" s="59"/>
      <c r="K378" s="59"/>
      <c r="L378" s="59"/>
      <c r="M378" s="59"/>
      <c r="N378" s="3">
        <f t="shared" si="146"/>
        <v>0</v>
      </c>
      <c r="O378" s="9">
        <f t="shared" si="147"/>
        <v>0</v>
      </c>
      <c r="P378" s="4">
        <f t="shared" si="151"/>
        <v>0</v>
      </c>
      <c r="Q378" s="11">
        <f t="shared" si="152"/>
        <v>0</v>
      </c>
      <c r="R378" s="10">
        <f t="shared" si="150"/>
        <v>0</v>
      </c>
      <c r="S378" s="8"/>
    </row>
    <row r="379" spans="1:19">
      <c r="A379" s="59">
        <v>6</v>
      </c>
      <c r="B379" s="59"/>
      <c r="C379" s="12"/>
      <c r="D379" s="59"/>
      <c r="E379" s="59"/>
      <c r="F379" s="59"/>
      <c r="G379" s="59"/>
      <c r="H379" s="59"/>
      <c r="I379" s="59"/>
      <c r="J379" s="59"/>
      <c r="K379" s="59"/>
      <c r="L379" s="59"/>
      <c r="M379" s="59"/>
      <c r="N379" s="3">
        <f t="shared" si="146"/>
        <v>0</v>
      </c>
      <c r="O379" s="9">
        <f t="shared" si="147"/>
        <v>0</v>
      </c>
      <c r="P379" s="4">
        <f t="shared" si="151"/>
        <v>0</v>
      </c>
      <c r="Q379" s="11">
        <f t="shared" si="152"/>
        <v>0</v>
      </c>
      <c r="R379" s="10">
        <f t="shared" si="150"/>
        <v>0</v>
      </c>
      <c r="S379" s="8"/>
    </row>
    <row r="380" spans="1:19">
      <c r="A380" s="59">
        <v>7</v>
      </c>
      <c r="B380" s="59"/>
      <c r="C380" s="12"/>
      <c r="D380" s="59"/>
      <c r="E380" s="59"/>
      <c r="F380" s="59"/>
      <c r="G380" s="59"/>
      <c r="H380" s="59"/>
      <c r="I380" s="59"/>
      <c r="J380" s="59"/>
      <c r="K380" s="59"/>
      <c r="L380" s="59"/>
      <c r="M380" s="59"/>
      <c r="N380" s="3">
        <f t="shared" si="146"/>
        <v>0</v>
      </c>
      <c r="O380" s="9">
        <f t="shared" si="147"/>
        <v>0</v>
      </c>
      <c r="P380" s="4">
        <f t="shared" si="151"/>
        <v>0</v>
      </c>
      <c r="Q380" s="11">
        <f t="shared" si="152"/>
        <v>0</v>
      </c>
      <c r="R380" s="10">
        <f t="shared" si="150"/>
        <v>0</v>
      </c>
      <c r="S380" s="8"/>
    </row>
    <row r="381" spans="1:19">
      <c r="A381" s="59">
        <v>8</v>
      </c>
      <c r="B381" s="59"/>
      <c r="C381" s="12"/>
      <c r="D381" s="59"/>
      <c r="E381" s="59"/>
      <c r="F381" s="59"/>
      <c r="G381" s="59"/>
      <c r="H381" s="59"/>
      <c r="I381" s="59"/>
      <c r="J381" s="59"/>
      <c r="K381" s="59"/>
      <c r="L381" s="59"/>
      <c r="M381" s="59"/>
      <c r="N381" s="3">
        <f t="shared" si="146"/>
        <v>0</v>
      </c>
      <c r="O381" s="9">
        <f t="shared" si="147"/>
        <v>0</v>
      </c>
      <c r="P381" s="4">
        <f t="shared" si="151"/>
        <v>0</v>
      </c>
      <c r="Q381" s="11">
        <f t="shared" si="152"/>
        <v>0</v>
      </c>
      <c r="R381" s="10">
        <f t="shared" si="150"/>
        <v>0</v>
      </c>
      <c r="S381" s="8"/>
    </row>
    <row r="382" spans="1:19">
      <c r="A382" s="59">
        <v>9</v>
      </c>
      <c r="B382" s="59"/>
      <c r="C382" s="12"/>
      <c r="D382" s="59"/>
      <c r="E382" s="59"/>
      <c r="F382" s="59"/>
      <c r="G382" s="59"/>
      <c r="H382" s="59"/>
      <c r="I382" s="59"/>
      <c r="J382" s="59"/>
      <c r="K382" s="59"/>
      <c r="L382" s="59"/>
      <c r="M382" s="59"/>
      <c r="N382" s="3">
        <f t="shared" si="146"/>
        <v>0</v>
      </c>
      <c r="O382" s="9">
        <f t="shared" si="147"/>
        <v>0</v>
      </c>
      <c r="P382" s="4">
        <f t="shared" si="151"/>
        <v>0</v>
      </c>
      <c r="Q382" s="11">
        <f t="shared" si="152"/>
        <v>0</v>
      </c>
      <c r="R382" s="10">
        <f t="shared" si="150"/>
        <v>0</v>
      </c>
      <c r="S382" s="8"/>
    </row>
    <row r="383" spans="1:19">
      <c r="A383" s="59">
        <v>10</v>
      </c>
      <c r="B383" s="59"/>
      <c r="C383" s="12"/>
      <c r="D383" s="59"/>
      <c r="E383" s="59"/>
      <c r="F383" s="59"/>
      <c r="G383" s="59"/>
      <c r="H383" s="59"/>
      <c r="I383" s="59"/>
      <c r="J383" s="59"/>
      <c r="K383" s="59"/>
      <c r="L383" s="59"/>
      <c r="M383" s="59"/>
      <c r="N383" s="3">
        <f t="shared" si="146"/>
        <v>0</v>
      </c>
      <c r="O383" s="9">
        <f t="shared" si="147"/>
        <v>0</v>
      </c>
      <c r="P383" s="4">
        <f t="shared" si="151"/>
        <v>0</v>
      </c>
      <c r="Q383" s="11">
        <f t="shared" si="152"/>
        <v>0</v>
      </c>
      <c r="R383" s="10">
        <f t="shared" si="150"/>
        <v>0</v>
      </c>
      <c r="S383" s="8"/>
    </row>
    <row r="384" spans="1:19" ht="13.9" customHeight="1">
      <c r="A384" s="62" t="s">
        <v>35</v>
      </c>
      <c r="B384" s="63"/>
      <c r="C384" s="63"/>
      <c r="D384" s="63"/>
      <c r="E384" s="63"/>
      <c r="F384" s="63"/>
      <c r="G384" s="63"/>
      <c r="H384" s="63"/>
      <c r="I384" s="63"/>
      <c r="J384" s="63"/>
      <c r="K384" s="63"/>
      <c r="L384" s="63"/>
      <c r="M384" s="63"/>
      <c r="N384" s="63"/>
      <c r="O384" s="63"/>
      <c r="P384" s="63"/>
      <c r="Q384" s="64"/>
      <c r="R384" s="10">
        <f>SUM(R374:R383)</f>
        <v>0</v>
      </c>
      <c r="S384" s="8"/>
    </row>
    <row r="385" spans="1:19" ht="15.75">
      <c r="A385" s="23" t="s">
        <v>36</v>
      </c>
      <c r="B385" s="23"/>
      <c r="C385" s="15"/>
      <c r="D385" s="15"/>
      <c r="E385" s="15"/>
      <c r="F385" s="15"/>
      <c r="G385" s="15"/>
      <c r="H385" s="15"/>
      <c r="I385" s="15"/>
      <c r="J385" s="15"/>
      <c r="K385" s="15"/>
      <c r="L385" s="15"/>
      <c r="M385" s="15"/>
      <c r="N385" s="15"/>
      <c r="O385" s="15"/>
      <c r="P385" s="15"/>
      <c r="Q385" s="15"/>
      <c r="R385" s="16"/>
      <c r="S385" s="8"/>
    </row>
    <row r="386" spans="1:19">
      <c r="A386" s="48" t="s">
        <v>37</v>
      </c>
      <c r="B386" s="48"/>
      <c r="C386" s="48"/>
      <c r="D386" s="48"/>
      <c r="E386" s="48"/>
      <c r="F386" s="48"/>
      <c r="G386" s="48"/>
      <c r="H386" s="48"/>
      <c r="I386" s="48"/>
      <c r="J386" s="15"/>
      <c r="K386" s="15"/>
      <c r="L386" s="15"/>
      <c r="M386" s="15"/>
      <c r="N386" s="15"/>
      <c r="O386" s="15"/>
      <c r="P386" s="15"/>
      <c r="Q386" s="15"/>
      <c r="R386" s="16"/>
      <c r="S386" s="8"/>
    </row>
    <row r="387" spans="1:19">
      <c r="A387" s="48"/>
      <c r="B387" s="48"/>
      <c r="C387" s="48"/>
      <c r="D387" s="48"/>
      <c r="E387" s="48"/>
      <c r="F387" s="48"/>
      <c r="G387" s="48"/>
      <c r="H387" s="48"/>
      <c r="I387" s="48"/>
      <c r="J387" s="15"/>
      <c r="K387" s="15"/>
      <c r="L387" s="15"/>
      <c r="M387" s="15"/>
      <c r="N387" s="15"/>
      <c r="O387" s="15"/>
      <c r="P387" s="15"/>
      <c r="Q387" s="15"/>
      <c r="R387" s="16"/>
      <c r="S387" s="8"/>
    </row>
    <row r="388" spans="1:19">
      <c r="A388" s="65" t="s">
        <v>129</v>
      </c>
      <c r="B388" s="66"/>
      <c r="C388" s="66"/>
      <c r="D388" s="66"/>
      <c r="E388" s="66"/>
      <c r="F388" s="66"/>
      <c r="G388" s="66"/>
      <c r="H388" s="66"/>
      <c r="I388" s="66"/>
      <c r="J388" s="66"/>
      <c r="K388" s="66"/>
      <c r="L388" s="66"/>
      <c r="M388" s="66"/>
      <c r="N388" s="66"/>
      <c r="O388" s="66"/>
      <c r="P388" s="66"/>
      <c r="Q388" s="55"/>
      <c r="R388" s="8"/>
      <c r="S388" s="8"/>
    </row>
    <row r="389" spans="1:19" ht="18">
      <c r="A389" s="67" t="s">
        <v>26</v>
      </c>
      <c r="B389" s="68"/>
      <c r="C389" s="68"/>
      <c r="D389" s="49"/>
      <c r="E389" s="49"/>
      <c r="F389" s="49"/>
      <c r="G389" s="49"/>
      <c r="H389" s="49"/>
      <c r="I389" s="49"/>
      <c r="J389" s="49"/>
      <c r="K389" s="49"/>
      <c r="L389" s="49"/>
      <c r="M389" s="49"/>
      <c r="N389" s="49"/>
      <c r="O389" s="49"/>
      <c r="P389" s="49"/>
      <c r="Q389" s="55"/>
      <c r="R389" s="8"/>
      <c r="S389" s="8"/>
    </row>
    <row r="390" spans="1:19">
      <c r="A390" s="65" t="s">
        <v>130</v>
      </c>
      <c r="B390" s="66"/>
      <c r="C390" s="66"/>
      <c r="D390" s="66"/>
      <c r="E390" s="66"/>
      <c r="F390" s="66"/>
      <c r="G390" s="66"/>
      <c r="H390" s="66"/>
      <c r="I390" s="66"/>
      <c r="J390" s="66"/>
      <c r="K390" s="66"/>
      <c r="L390" s="66"/>
      <c r="M390" s="66"/>
      <c r="N390" s="66"/>
      <c r="O390" s="66"/>
      <c r="P390" s="66"/>
      <c r="Q390" s="55"/>
      <c r="R390" s="8"/>
      <c r="S390" s="8"/>
    </row>
    <row r="391" spans="1:19">
      <c r="A391" s="59">
        <v>1</v>
      </c>
      <c r="B391" s="59"/>
      <c r="C391" s="12"/>
      <c r="D391" s="59"/>
      <c r="E391" s="59"/>
      <c r="F391" s="59"/>
      <c r="G391" s="59"/>
      <c r="H391" s="59"/>
      <c r="I391" s="59"/>
      <c r="J391" s="59"/>
      <c r="K391" s="59"/>
      <c r="L391" s="59"/>
      <c r="M391" s="59"/>
      <c r="N391" s="3">
        <f t="shared" ref="N391:N400" si="153">(IF(F391="OŽ",IF(L391=1,550.8,IF(L391=2,426.38,IF(L391=3,342.14,IF(L391=4,181.44,IF(L391=5,168.48,IF(L391=6,155.52,IF(L391=7,148.5,IF(L391=8,144,0))))))))+IF(L391&lt;=8,0,IF(L391&lt;=16,137.7,IF(L391&lt;=24,108,IF(L391&lt;=32,80.1,IF(L391&lt;=36,52.2,0)))))-IF(L391&lt;=8,0,IF(L391&lt;=16,(L391-9)*2.754,IF(L391&lt;=24,(L391-17)* 2.754,IF(L391&lt;=32,(L391-25)* 2.754,IF(L391&lt;=36,(L391-33)*2.754,0))))),0)+IF(F391="PČ",IF(L391=1,449,IF(L391=2,314.6,IF(L391=3,238,IF(L391=4,172,IF(L391=5,159,IF(L391=6,145,IF(L391=7,132,IF(L391=8,119,0))))))))+IF(L391&lt;=8,0,IF(L391&lt;=16,88,IF(L391&lt;=24,55,IF(L391&lt;=32,22,0))))-IF(L391&lt;=8,0,IF(L391&lt;=16,(L391-9)*2.245,IF(L391&lt;=24,(L391-17)*2.245,IF(L391&lt;=32,(L391-25)*2.245,0)))),0)+IF(F391="PČneol",IF(L391=1,85,IF(L391=2,64.61,IF(L391=3,50.76,IF(L391=4,16.25,IF(L391=5,15,IF(L391=6,13.75,IF(L391=7,12.5,IF(L391=8,11.25,0))))))))+IF(L391&lt;=8,0,IF(L391&lt;=16,9,0))-IF(L391&lt;=8,0,IF(L391&lt;=16,(L391-9)*0.425,0)),0)+IF(F391="PŽ",IF(L391=1,85,IF(L391=2,59.5,IF(L391=3,45,IF(L391=4,32.5,IF(L391=5,30,IF(L391=6,27.5,IF(L391=7,25,IF(L391=8,22.5,0))))))))+IF(L391&lt;=8,0,IF(L391&lt;=16,19,IF(L391&lt;=24,13,IF(L391&lt;=32,8,0))))-IF(L391&lt;=8,0,IF(L391&lt;=16,(L391-9)*0.425,IF(L391&lt;=24,(L391-17)*0.425,IF(L391&lt;=32,(L391-25)*0.425,0)))),0)+IF(F391="EČ",IF(L391=1,204,IF(L391=2,156.24,IF(L391=3,123.84,IF(L391=4,72,IF(L391=5,66,IF(L391=6,60,IF(L391=7,54,IF(L391=8,48,0))))))))+IF(L391&lt;=8,0,IF(L391&lt;=16,40,IF(L391&lt;=24,25,0)))-IF(L391&lt;=8,0,IF(L391&lt;=16,(L391-9)*1.02,IF(L391&lt;=24,(L391-17)*1.02,0))),0)+IF(F391="EČneol",IF(L391=1,68,IF(L391=2,51.69,IF(L391=3,40.61,IF(L391=4,13,IF(L391=5,12,IF(L391=6,11,IF(L391=7,10,IF(L391=8,9,0)))))))))+IF(F391="EŽ",IF(L391=1,68,IF(L391=2,47.6,IF(L391=3,36,IF(L391=4,18,IF(L391=5,16.5,IF(L391=6,15,IF(L391=7,13.5,IF(L391=8,12,0))))))))+IF(L391&lt;=8,0,IF(L391&lt;=16,10,IF(L391&lt;=24,6,0)))-IF(L391&lt;=8,0,IF(L391&lt;=16,(L391-9)*0.34,IF(L391&lt;=24,(L391-17)*0.34,0))),0)+IF(F391="PT",IF(L391=1,68,IF(L391=2,52.08,IF(L391=3,41.28,IF(L391=4,24,IF(L391=5,22,IF(L391=6,20,IF(L391=7,18,IF(L391=8,16,0))))))))+IF(L391&lt;=8,0,IF(L391&lt;=16,13,IF(L391&lt;=24,9,IF(L391&lt;=32,4,0))))-IF(L391&lt;=8,0,IF(L391&lt;=16,(L391-9)*0.34,IF(L391&lt;=24,(L391-17)*0.34,IF(L391&lt;=32,(L391-25)*0.34,0)))),0)+IF(F391="JOŽ",IF(L391=1,85,IF(L391=2,59.5,IF(L391=3,45,IF(L391=4,32.5,IF(L391=5,30,IF(L391=6,27.5,IF(L391=7,25,IF(L391=8,22.5,0))))))))+IF(L391&lt;=8,0,IF(L391&lt;=16,19,IF(L391&lt;=24,13,0)))-IF(L391&lt;=8,0,IF(L391&lt;=16,(L391-9)*0.425,IF(L391&lt;=24,(L391-17)*0.425,0))),0)+IF(F391="JPČ",IF(L391=1,68,IF(L391=2,47.6,IF(L391=3,36,IF(L391=4,26,IF(L391=5,24,IF(L391=6,22,IF(L391=7,20,IF(L391=8,18,0))))))))+IF(L391&lt;=8,0,IF(L391&lt;=16,13,IF(L391&lt;=24,9,0)))-IF(L391&lt;=8,0,IF(L391&lt;=16,(L391-9)*0.34,IF(L391&lt;=24,(L391-17)*0.34,0))),0)+IF(F391="JEČ",IF(L391=1,34,IF(L391=2,26.04,IF(L391=3,20.6,IF(L391=4,12,IF(L391=5,11,IF(L391=6,10,IF(L391=7,9,IF(L391=8,8,0))))))))+IF(L391&lt;=8,0,IF(L391&lt;=16,6,0))-IF(L391&lt;=8,0,IF(L391&lt;=16,(L391-9)*0.17,0)),0)+IF(F391="JEOF",IF(L391=1,34,IF(L391=2,26.04,IF(L391=3,20.6,IF(L391=4,12,IF(L391=5,11,IF(L391=6,10,IF(L391=7,9,IF(L391=8,8,0))))))))+IF(L391&lt;=8,0,IF(L391&lt;=16,6,0))-IF(L391&lt;=8,0,IF(L391&lt;=16,(L391-9)*0.17,0)),0)+IF(F391="JnPČ",IF(L391=1,51,IF(L391=2,35.7,IF(L391=3,27,IF(L391=4,19.5,IF(L391=5,18,IF(L391=6,16.5,IF(L391=7,15,IF(L391=8,13.5,0))))))))+IF(L391&lt;=8,0,IF(L391&lt;=16,10,0))-IF(L391&lt;=8,0,IF(L391&lt;=16,(L391-9)*0.255,0)),0)+IF(F391="JnEČ",IF(L391=1,25.5,IF(L391=2,19.53,IF(L391=3,15.48,IF(L391=4,9,IF(L391=5,8.25,IF(L391=6,7.5,IF(L391=7,6.75,IF(L391=8,6,0))))))))+IF(L391&lt;=8,0,IF(L391&lt;=16,5,0))-IF(L391&lt;=8,0,IF(L391&lt;=16,(L391-9)*0.1275,0)),0)+IF(F391="JčPČ",IF(L391=1,21.25,IF(L391=2,14.5,IF(L391=3,11.5,IF(L391=4,7,IF(L391=5,6.5,IF(L391=6,6,IF(L391=7,5.5,IF(L391=8,5,0))))))))+IF(L391&lt;=8,0,IF(L391&lt;=16,4,0))-IF(L391&lt;=8,0,IF(L391&lt;=16,(L391-9)*0.10625,0)),0)+IF(F391="JčEČ",IF(L391=1,17,IF(L391=2,13.02,IF(L391=3,10.32,IF(L391=4,6,IF(L391=5,5.5,IF(L391=6,5,IF(L391=7,4.5,IF(L391=8,4,0))))))))+IF(L391&lt;=8,0,IF(L391&lt;=16,3,0))-IF(L391&lt;=8,0,IF(L391&lt;=16,(L391-9)*0.085,0)),0)+IF(F391="NEAK",IF(L391=1,11.48,IF(L391=2,8.79,IF(L391=3,6.97,IF(L391=4,4.05,IF(L391=5,3.71,IF(L391=6,3.38,IF(L391=7,3.04,IF(L391=8,2.7,0))))))))+IF(L391&lt;=8,0,IF(L391&lt;=16,2,IF(L391&lt;=24,1.3,0)))-IF(L391&lt;=8,0,IF(L391&lt;=16,(L391-9)*0.0574,IF(L391&lt;=24,(L391-17)*0.0574,0))),0))*IF(L391&lt;0,1,IF(OR(F391="PČ",F391="PŽ",F391="PT"),IF(J391&lt;32,J391/32,1),1))* IF(L391&lt;0,1,IF(OR(F391="EČ",F391="EŽ",F391="JOŽ",F391="JPČ",F391="NEAK"),IF(J391&lt;24,J391/24,1),1))*IF(L391&lt;0,1,IF(OR(F391="PČneol",F391="JEČ",F391="JEOF",F391="JnPČ",F391="JnEČ",F391="JčPČ",F391="JčEČ"),IF(J391&lt;16,J391/16,1),1))*IF(L391&lt;0,1,IF(F391="EČneol",IF(J391&lt;8,J391/8,1),1))</f>
        <v>0</v>
      </c>
      <c r="O391" s="9">
        <f t="shared" ref="O391:O400" si="154">IF(F391="OŽ",N391,IF(H391="Ne",IF(J391*0.3&lt;J391-L391,N391,0),IF(J391*0.1&lt;J391-L391,N391,0)))</f>
        <v>0</v>
      </c>
      <c r="P391" s="4">
        <f t="shared" ref="P391" si="155">IF(O391=0,0,IF(F391="OŽ",IF(L391&gt;35,0,IF(J391&gt;35,(36-L391)*1.836,((36-L391)-(36-J391))*1.836)),0)+IF(F391="PČ",IF(L391&gt;31,0,IF(J391&gt;31,(32-L391)*1.347,((32-L391)-(32-J391))*1.347)),0)+ IF(F391="PČneol",IF(L391&gt;15,0,IF(J391&gt;15,(16-L391)*0.255,((16-L391)-(16-J391))*0.255)),0)+IF(F391="PŽ",IF(L391&gt;31,0,IF(J391&gt;31,(32-L391)*0.255,((32-L391)-(32-J391))*0.255)),0)+IF(F391="EČ",IF(L391&gt;23,0,IF(J391&gt;23,(24-L391)*0.612,((24-L391)-(24-J391))*0.612)),0)+IF(F391="EČneol",IF(L391&gt;7,0,IF(J391&gt;7,(8-L391)*0.204,((8-L391)-(8-J391))*0.204)),0)+IF(F391="EŽ",IF(L391&gt;23,0,IF(J391&gt;23,(24-L391)*0.204,((24-L391)-(24-J391))*0.204)),0)+IF(F391="PT",IF(L391&gt;31,0,IF(J391&gt;31,(32-L391)*0.204,((32-L391)-(32-J391))*0.204)),0)+IF(F391="JOŽ",IF(L391&gt;23,0,IF(J391&gt;23,(24-L391)*0.255,((24-L391)-(24-J391))*0.255)),0)+IF(F391="JPČ",IF(L391&gt;23,0,IF(J391&gt;23,(24-L391)*0.204,((24-L391)-(24-J391))*0.204)),0)+IF(F391="JEČ",IF(L391&gt;15,0,IF(J391&gt;15,(16-L391)*0.102,((16-L391)-(16-J391))*0.102)),0)+IF(F391="JEOF",IF(L391&gt;15,0,IF(J391&gt;15,(16-L391)*0.102,((16-L391)-(16-J391))*0.102)),0)+IF(F391="JnPČ",IF(L391&gt;15,0,IF(J391&gt;15,(16-L391)*0.153,((16-L391)-(16-J391))*0.153)),0)+IF(F391="JnEČ",IF(L391&gt;15,0,IF(J391&gt;15,(16-L391)*0.0765,((16-L391)-(16-J391))*0.0765)),0)+IF(F391="JčPČ",IF(L391&gt;15,0,IF(J391&gt;15,(16-L391)*0.06375,((16-L391)-(16-J391))*0.06375)),0)+IF(F391="JčEČ",IF(L391&gt;15,0,IF(J391&gt;15,(16-L391)*0.051,((16-L391)-(16-J391))*0.051)),0)+IF(F391="NEAK",IF(L391&gt;23,0,IF(J391&gt;23,(24-L391)*0.03444,((24-L391)-(24-J391))*0.03444)),0))</f>
        <v>0</v>
      </c>
      <c r="Q391" s="11">
        <f t="shared" ref="Q391" si="156">IF(ISERROR(P391*100/N391),0,(P391*100/N391))</f>
        <v>0</v>
      </c>
      <c r="R391" s="10">
        <f t="shared" ref="R391:R400" si="157">IF(Q391&lt;=30,O391+P391,O391+O391*0.3)*IF(G391=1,0.4,IF(G391=2,0.75,IF(G391="1 (kas 4 m. 1 k. nerengiamos)",0.52,1)))*IF(D391="olimpinė",1,IF(M391="Ne",0.5,1))*IF(OR(A$5="Lietuvos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federacija"),IF(OR(J391&lt;8,K391&lt;16),0,1),1)*E391*IF(I391&lt;=1,1,1/I391)*IF(OR(A$5="Lietuvos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91" s="8"/>
    </row>
    <row r="392" spans="1:19">
      <c r="A392" s="59">
        <v>2</v>
      </c>
      <c r="B392" s="59"/>
      <c r="C392" s="12"/>
      <c r="D392" s="59"/>
      <c r="E392" s="59"/>
      <c r="F392" s="59"/>
      <c r="G392" s="59"/>
      <c r="H392" s="59"/>
      <c r="I392" s="59"/>
      <c r="J392" s="59"/>
      <c r="K392" s="59"/>
      <c r="L392" s="59"/>
      <c r="M392" s="59"/>
      <c r="N392" s="3">
        <f t="shared" si="153"/>
        <v>0</v>
      </c>
      <c r="O392" s="9">
        <f t="shared" si="154"/>
        <v>0</v>
      </c>
      <c r="P392" s="4">
        <f t="shared" ref="P392:P400" si="158">IF(O392=0,0,IF(F392="OŽ",IF(L392&gt;35,0,IF(J392&gt;35,(36-L392)*1.836,((36-L392)-(36-J392))*1.836)),0)+IF(F392="PČ",IF(L392&gt;31,0,IF(J392&gt;31,(32-L392)*1.347,((32-L392)-(32-J392))*1.347)),0)+ IF(F392="PČneol",IF(L392&gt;15,0,IF(J392&gt;15,(16-L392)*0.255,((16-L392)-(16-J392))*0.255)),0)+IF(F392="PŽ",IF(L392&gt;31,0,IF(J392&gt;31,(32-L392)*0.255,((32-L392)-(32-J392))*0.255)),0)+IF(F392="EČ",IF(L392&gt;23,0,IF(J392&gt;23,(24-L392)*0.612,((24-L392)-(24-J392))*0.612)),0)+IF(F392="EČneol",IF(L392&gt;7,0,IF(J392&gt;7,(8-L392)*0.204,((8-L392)-(8-J392))*0.204)),0)+IF(F392="EŽ",IF(L392&gt;23,0,IF(J392&gt;23,(24-L392)*0.204,((24-L392)-(24-J392))*0.204)),0)+IF(F392="PT",IF(L392&gt;31,0,IF(J392&gt;31,(32-L392)*0.204,((32-L392)-(32-J392))*0.204)),0)+IF(F392="JOŽ",IF(L392&gt;23,0,IF(J392&gt;23,(24-L392)*0.255,((24-L392)-(24-J392))*0.255)),0)+IF(F392="JPČ",IF(L392&gt;23,0,IF(J392&gt;23,(24-L392)*0.204,((24-L392)-(24-J392))*0.204)),0)+IF(F392="JEČ",IF(L392&gt;15,0,IF(J392&gt;15,(16-L392)*0.102,((16-L392)-(16-J392))*0.102)),0)+IF(F392="JEOF",IF(L392&gt;15,0,IF(J392&gt;15,(16-L392)*0.102,((16-L392)-(16-J392))*0.102)),0)+IF(F392="JnPČ",IF(L392&gt;15,0,IF(J392&gt;15,(16-L392)*0.153,((16-L392)-(16-J392))*0.153)),0)+IF(F392="JnEČ",IF(L392&gt;15,0,IF(J392&gt;15,(16-L392)*0.0765,((16-L392)-(16-J392))*0.0765)),0)+IF(F392="JčPČ",IF(L392&gt;15,0,IF(J392&gt;15,(16-L392)*0.06375,((16-L392)-(16-J392))*0.06375)),0)+IF(F392="JčEČ",IF(L392&gt;15,0,IF(J392&gt;15,(16-L392)*0.051,((16-L392)-(16-J392))*0.051)),0)+IF(F392="NEAK",IF(L392&gt;23,0,IF(J392&gt;23,(24-L392)*0.03444,((24-L392)-(24-J392))*0.03444)),0))</f>
        <v>0</v>
      </c>
      <c r="Q392" s="11">
        <f t="shared" ref="Q392:Q400" si="159">IF(ISERROR(P392*100/N392),0,(P392*100/N392))</f>
        <v>0</v>
      </c>
      <c r="R392" s="10">
        <f t="shared" si="157"/>
        <v>0</v>
      </c>
      <c r="S392" s="8"/>
    </row>
    <row r="393" spans="1:19">
      <c r="A393" s="59">
        <v>3</v>
      </c>
      <c r="B393" s="59"/>
      <c r="C393" s="12"/>
      <c r="D393" s="59"/>
      <c r="E393" s="59"/>
      <c r="F393" s="59"/>
      <c r="G393" s="59"/>
      <c r="H393" s="59"/>
      <c r="I393" s="59"/>
      <c r="J393" s="59"/>
      <c r="K393" s="59"/>
      <c r="L393" s="59"/>
      <c r="M393" s="59"/>
      <c r="N393" s="3">
        <f t="shared" si="153"/>
        <v>0</v>
      </c>
      <c r="O393" s="9">
        <f t="shared" si="154"/>
        <v>0</v>
      </c>
      <c r="P393" s="4">
        <f t="shared" si="158"/>
        <v>0</v>
      </c>
      <c r="Q393" s="11">
        <f t="shared" si="159"/>
        <v>0</v>
      </c>
      <c r="R393" s="10">
        <f t="shared" si="157"/>
        <v>0</v>
      </c>
      <c r="S393" s="8"/>
    </row>
    <row r="394" spans="1:19">
      <c r="A394" s="59">
        <v>4</v>
      </c>
      <c r="B394" s="59"/>
      <c r="C394" s="12"/>
      <c r="D394" s="59"/>
      <c r="E394" s="59"/>
      <c r="F394" s="59"/>
      <c r="G394" s="59"/>
      <c r="H394" s="59"/>
      <c r="I394" s="59"/>
      <c r="J394" s="59"/>
      <c r="K394" s="59"/>
      <c r="L394" s="59"/>
      <c r="M394" s="59"/>
      <c r="N394" s="3">
        <f t="shared" si="153"/>
        <v>0</v>
      </c>
      <c r="O394" s="9">
        <f t="shared" si="154"/>
        <v>0</v>
      </c>
      <c r="P394" s="4">
        <f t="shared" si="158"/>
        <v>0</v>
      </c>
      <c r="Q394" s="11">
        <f t="shared" si="159"/>
        <v>0</v>
      </c>
      <c r="R394" s="10">
        <f t="shared" si="157"/>
        <v>0</v>
      </c>
      <c r="S394" s="8"/>
    </row>
    <row r="395" spans="1:19">
      <c r="A395" s="59">
        <v>5</v>
      </c>
      <c r="B395" s="59"/>
      <c r="C395" s="12"/>
      <c r="D395" s="59"/>
      <c r="E395" s="59"/>
      <c r="F395" s="59"/>
      <c r="G395" s="59"/>
      <c r="H395" s="59"/>
      <c r="I395" s="59"/>
      <c r="J395" s="59"/>
      <c r="K395" s="59"/>
      <c r="L395" s="59"/>
      <c r="M395" s="59"/>
      <c r="N395" s="3">
        <f t="shared" si="153"/>
        <v>0</v>
      </c>
      <c r="O395" s="9">
        <f t="shared" si="154"/>
        <v>0</v>
      </c>
      <c r="P395" s="4">
        <f t="shared" si="158"/>
        <v>0</v>
      </c>
      <c r="Q395" s="11">
        <f t="shared" si="159"/>
        <v>0</v>
      </c>
      <c r="R395" s="10">
        <f t="shared" si="157"/>
        <v>0</v>
      </c>
      <c r="S395" s="8"/>
    </row>
    <row r="396" spans="1:19">
      <c r="A396" s="59">
        <v>6</v>
      </c>
      <c r="B396" s="59"/>
      <c r="C396" s="12"/>
      <c r="D396" s="59"/>
      <c r="E396" s="59"/>
      <c r="F396" s="59"/>
      <c r="G396" s="59"/>
      <c r="H396" s="59"/>
      <c r="I396" s="59"/>
      <c r="J396" s="59"/>
      <c r="K396" s="59"/>
      <c r="L396" s="59"/>
      <c r="M396" s="59"/>
      <c r="N396" s="3">
        <f t="shared" si="153"/>
        <v>0</v>
      </c>
      <c r="O396" s="9">
        <f t="shared" si="154"/>
        <v>0</v>
      </c>
      <c r="P396" s="4">
        <f t="shared" si="158"/>
        <v>0</v>
      </c>
      <c r="Q396" s="11">
        <f t="shared" si="159"/>
        <v>0</v>
      </c>
      <c r="R396" s="10">
        <f t="shared" si="157"/>
        <v>0</v>
      </c>
      <c r="S396" s="8"/>
    </row>
    <row r="397" spans="1:19">
      <c r="A397" s="59">
        <v>7</v>
      </c>
      <c r="B397" s="59"/>
      <c r="C397" s="12"/>
      <c r="D397" s="59"/>
      <c r="E397" s="59"/>
      <c r="F397" s="59"/>
      <c r="G397" s="59"/>
      <c r="H397" s="59"/>
      <c r="I397" s="59"/>
      <c r="J397" s="59"/>
      <c r="K397" s="59"/>
      <c r="L397" s="59"/>
      <c r="M397" s="59"/>
      <c r="N397" s="3">
        <f t="shared" si="153"/>
        <v>0</v>
      </c>
      <c r="O397" s="9">
        <f t="shared" si="154"/>
        <v>0</v>
      </c>
      <c r="P397" s="4">
        <f t="shared" si="158"/>
        <v>0</v>
      </c>
      <c r="Q397" s="11">
        <f t="shared" si="159"/>
        <v>0</v>
      </c>
      <c r="R397" s="10">
        <f t="shared" si="157"/>
        <v>0</v>
      </c>
      <c r="S397" s="8"/>
    </row>
    <row r="398" spans="1:19">
      <c r="A398" s="59">
        <v>8</v>
      </c>
      <c r="B398" s="59"/>
      <c r="C398" s="12"/>
      <c r="D398" s="59"/>
      <c r="E398" s="59"/>
      <c r="F398" s="59"/>
      <c r="G398" s="59"/>
      <c r="H398" s="59"/>
      <c r="I398" s="59"/>
      <c r="J398" s="59"/>
      <c r="K398" s="59"/>
      <c r="L398" s="59"/>
      <c r="M398" s="59"/>
      <c r="N398" s="3">
        <f t="shared" si="153"/>
        <v>0</v>
      </c>
      <c r="O398" s="9">
        <f t="shared" si="154"/>
        <v>0</v>
      </c>
      <c r="P398" s="4">
        <f t="shared" si="158"/>
        <v>0</v>
      </c>
      <c r="Q398" s="11">
        <f t="shared" si="159"/>
        <v>0</v>
      </c>
      <c r="R398" s="10">
        <f t="shared" si="157"/>
        <v>0</v>
      </c>
      <c r="S398" s="8"/>
    </row>
    <row r="399" spans="1:19">
      <c r="A399" s="59">
        <v>9</v>
      </c>
      <c r="B399" s="59"/>
      <c r="C399" s="12"/>
      <c r="D399" s="59"/>
      <c r="E399" s="59"/>
      <c r="F399" s="59"/>
      <c r="G399" s="59"/>
      <c r="H399" s="59"/>
      <c r="I399" s="59"/>
      <c r="J399" s="59"/>
      <c r="K399" s="59"/>
      <c r="L399" s="59"/>
      <c r="M399" s="59"/>
      <c r="N399" s="3">
        <f t="shared" si="153"/>
        <v>0</v>
      </c>
      <c r="O399" s="9">
        <f t="shared" si="154"/>
        <v>0</v>
      </c>
      <c r="P399" s="4">
        <f t="shared" si="158"/>
        <v>0</v>
      </c>
      <c r="Q399" s="11">
        <f t="shared" si="159"/>
        <v>0</v>
      </c>
      <c r="R399" s="10">
        <f t="shared" si="157"/>
        <v>0</v>
      </c>
      <c r="S399" s="8"/>
    </row>
    <row r="400" spans="1:19">
      <c r="A400" s="59">
        <v>10</v>
      </c>
      <c r="B400" s="59"/>
      <c r="C400" s="12"/>
      <c r="D400" s="59"/>
      <c r="E400" s="59"/>
      <c r="F400" s="59"/>
      <c r="G400" s="59"/>
      <c r="H400" s="59"/>
      <c r="I400" s="59"/>
      <c r="J400" s="59"/>
      <c r="K400" s="59"/>
      <c r="L400" s="59"/>
      <c r="M400" s="59"/>
      <c r="N400" s="3">
        <f t="shared" si="153"/>
        <v>0</v>
      </c>
      <c r="O400" s="9">
        <f t="shared" si="154"/>
        <v>0</v>
      </c>
      <c r="P400" s="4">
        <f t="shared" si="158"/>
        <v>0</v>
      </c>
      <c r="Q400" s="11">
        <f t="shared" si="159"/>
        <v>0</v>
      </c>
      <c r="R400" s="10">
        <f t="shared" si="157"/>
        <v>0</v>
      </c>
      <c r="S400" s="8"/>
    </row>
    <row r="401" spans="1:19">
      <c r="A401" s="62" t="s">
        <v>35</v>
      </c>
      <c r="B401" s="63"/>
      <c r="C401" s="63"/>
      <c r="D401" s="63"/>
      <c r="E401" s="63"/>
      <c r="F401" s="63"/>
      <c r="G401" s="63"/>
      <c r="H401" s="63"/>
      <c r="I401" s="63"/>
      <c r="J401" s="63"/>
      <c r="K401" s="63"/>
      <c r="L401" s="63"/>
      <c r="M401" s="63"/>
      <c r="N401" s="63"/>
      <c r="O401" s="63"/>
      <c r="P401" s="63"/>
      <c r="Q401" s="64"/>
      <c r="R401" s="10">
        <f>SUM(R391:R400)</f>
        <v>0</v>
      </c>
      <c r="S401" s="8"/>
    </row>
    <row r="402" spans="1:19" ht="15.75">
      <c r="A402" s="23" t="s">
        <v>36</v>
      </c>
      <c r="B402" s="23"/>
      <c r="C402" s="15"/>
      <c r="D402" s="15"/>
      <c r="E402" s="15"/>
      <c r="F402" s="15"/>
      <c r="G402" s="15"/>
      <c r="H402" s="15"/>
      <c r="I402" s="15"/>
      <c r="J402" s="15"/>
      <c r="K402" s="15"/>
      <c r="L402" s="15"/>
      <c r="M402" s="15"/>
      <c r="N402" s="15"/>
      <c r="O402" s="15"/>
      <c r="P402" s="15"/>
      <c r="Q402" s="15"/>
      <c r="R402" s="16"/>
      <c r="S402" s="8"/>
    </row>
    <row r="403" spans="1:19">
      <c r="A403" s="48" t="s">
        <v>37</v>
      </c>
      <c r="B403" s="48"/>
      <c r="C403" s="48"/>
      <c r="D403" s="48"/>
      <c r="E403" s="48"/>
      <c r="F403" s="48"/>
      <c r="G403" s="48"/>
      <c r="H403" s="48"/>
      <c r="I403" s="48"/>
      <c r="J403" s="15"/>
      <c r="K403" s="15"/>
      <c r="L403" s="15"/>
      <c r="M403" s="15"/>
      <c r="N403" s="15"/>
      <c r="O403" s="15"/>
      <c r="P403" s="15"/>
      <c r="Q403" s="15"/>
      <c r="R403" s="16"/>
      <c r="S403" s="8"/>
    </row>
    <row r="404" spans="1:19" s="8" customFormat="1">
      <c r="A404" s="48"/>
      <c r="B404" s="48"/>
      <c r="C404" s="48"/>
      <c r="D404" s="48"/>
      <c r="E404" s="48"/>
      <c r="F404" s="48"/>
      <c r="G404" s="48"/>
      <c r="H404" s="48"/>
      <c r="I404" s="48"/>
      <c r="J404" s="15"/>
      <c r="K404" s="15"/>
      <c r="L404" s="15"/>
      <c r="M404" s="15"/>
      <c r="N404" s="15"/>
      <c r="O404" s="15"/>
      <c r="P404" s="15"/>
      <c r="Q404" s="15"/>
      <c r="R404" s="16"/>
    </row>
    <row r="405" spans="1:19">
      <c r="A405" s="65" t="s">
        <v>129</v>
      </c>
      <c r="B405" s="66"/>
      <c r="C405" s="66"/>
      <c r="D405" s="66"/>
      <c r="E405" s="66"/>
      <c r="F405" s="66"/>
      <c r="G405" s="66"/>
      <c r="H405" s="66"/>
      <c r="I405" s="66"/>
      <c r="J405" s="66"/>
      <c r="K405" s="66"/>
      <c r="L405" s="66"/>
      <c r="M405" s="66"/>
      <c r="N405" s="66"/>
      <c r="O405" s="66"/>
      <c r="P405" s="66"/>
      <c r="Q405" s="55"/>
      <c r="R405" s="8"/>
      <c r="S405" s="8"/>
    </row>
    <row r="406" spans="1:19" ht="18">
      <c r="A406" s="67" t="s">
        <v>26</v>
      </c>
      <c r="B406" s="68"/>
      <c r="C406" s="68"/>
      <c r="D406" s="49"/>
      <c r="E406" s="49"/>
      <c r="F406" s="49"/>
      <c r="G406" s="49"/>
      <c r="H406" s="49"/>
      <c r="I406" s="49"/>
      <c r="J406" s="49"/>
      <c r="K406" s="49"/>
      <c r="L406" s="49"/>
      <c r="M406" s="49"/>
      <c r="N406" s="49"/>
      <c r="O406" s="49"/>
      <c r="P406" s="49"/>
      <c r="Q406" s="55"/>
      <c r="R406" s="8"/>
      <c r="S406" s="8"/>
    </row>
    <row r="407" spans="1:19">
      <c r="A407" s="65" t="s">
        <v>130</v>
      </c>
      <c r="B407" s="66"/>
      <c r="C407" s="66"/>
      <c r="D407" s="66"/>
      <c r="E407" s="66"/>
      <c r="F407" s="66"/>
      <c r="G407" s="66"/>
      <c r="H407" s="66"/>
      <c r="I407" s="66"/>
      <c r="J407" s="66"/>
      <c r="K407" s="66"/>
      <c r="L407" s="66"/>
      <c r="M407" s="66"/>
      <c r="N407" s="66"/>
      <c r="O407" s="66"/>
      <c r="P407" s="66"/>
      <c r="Q407" s="55"/>
      <c r="R407" s="8"/>
      <c r="S407" s="8"/>
    </row>
    <row r="408" spans="1:19">
      <c r="A408" s="59">
        <v>1</v>
      </c>
      <c r="B408" s="59"/>
      <c r="C408" s="12"/>
      <c r="D408" s="59"/>
      <c r="E408" s="59"/>
      <c r="F408" s="59"/>
      <c r="G408" s="59"/>
      <c r="H408" s="59"/>
      <c r="I408" s="59"/>
      <c r="J408" s="59"/>
      <c r="K408" s="59"/>
      <c r="L408" s="59"/>
      <c r="M408" s="59"/>
      <c r="N408" s="3">
        <f t="shared" ref="N408:N417" si="160">(IF(F408="OŽ",IF(L408=1,550.8,IF(L408=2,426.38,IF(L408=3,342.14,IF(L408=4,181.44,IF(L408=5,168.48,IF(L408=6,155.52,IF(L408=7,148.5,IF(L408=8,144,0))))))))+IF(L408&lt;=8,0,IF(L408&lt;=16,137.7,IF(L408&lt;=24,108,IF(L408&lt;=32,80.1,IF(L408&lt;=36,52.2,0)))))-IF(L408&lt;=8,0,IF(L408&lt;=16,(L408-9)*2.754,IF(L408&lt;=24,(L408-17)* 2.754,IF(L408&lt;=32,(L408-25)* 2.754,IF(L408&lt;=36,(L408-33)*2.754,0))))),0)+IF(F408="PČ",IF(L408=1,449,IF(L408=2,314.6,IF(L408=3,238,IF(L408=4,172,IF(L408=5,159,IF(L408=6,145,IF(L408=7,132,IF(L408=8,119,0))))))))+IF(L408&lt;=8,0,IF(L408&lt;=16,88,IF(L408&lt;=24,55,IF(L408&lt;=32,22,0))))-IF(L408&lt;=8,0,IF(L408&lt;=16,(L408-9)*2.245,IF(L408&lt;=24,(L408-17)*2.245,IF(L408&lt;=32,(L408-25)*2.245,0)))),0)+IF(F408="PČneol",IF(L408=1,85,IF(L408=2,64.61,IF(L408=3,50.76,IF(L408=4,16.25,IF(L408=5,15,IF(L408=6,13.75,IF(L408=7,12.5,IF(L408=8,11.25,0))))))))+IF(L408&lt;=8,0,IF(L408&lt;=16,9,0))-IF(L408&lt;=8,0,IF(L408&lt;=16,(L408-9)*0.425,0)),0)+IF(F408="PŽ",IF(L408=1,85,IF(L408=2,59.5,IF(L408=3,45,IF(L408=4,32.5,IF(L408=5,30,IF(L408=6,27.5,IF(L408=7,25,IF(L408=8,22.5,0))))))))+IF(L408&lt;=8,0,IF(L408&lt;=16,19,IF(L408&lt;=24,13,IF(L408&lt;=32,8,0))))-IF(L408&lt;=8,0,IF(L408&lt;=16,(L408-9)*0.425,IF(L408&lt;=24,(L408-17)*0.425,IF(L408&lt;=32,(L408-25)*0.425,0)))),0)+IF(F408="EČ",IF(L408=1,204,IF(L408=2,156.24,IF(L408=3,123.84,IF(L408=4,72,IF(L408=5,66,IF(L408=6,60,IF(L408=7,54,IF(L408=8,48,0))))))))+IF(L408&lt;=8,0,IF(L408&lt;=16,40,IF(L408&lt;=24,25,0)))-IF(L408&lt;=8,0,IF(L408&lt;=16,(L408-9)*1.02,IF(L408&lt;=24,(L408-17)*1.02,0))),0)+IF(F408="EČneol",IF(L408=1,68,IF(L408=2,51.69,IF(L408=3,40.61,IF(L408=4,13,IF(L408=5,12,IF(L408=6,11,IF(L408=7,10,IF(L408=8,9,0)))))))))+IF(F408="EŽ",IF(L408=1,68,IF(L408=2,47.6,IF(L408=3,36,IF(L408=4,18,IF(L408=5,16.5,IF(L408=6,15,IF(L408=7,13.5,IF(L408=8,12,0))))))))+IF(L408&lt;=8,0,IF(L408&lt;=16,10,IF(L408&lt;=24,6,0)))-IF(L408&lt;=8,0,IF(L408&lt;=16,(L408-9)*0.34,IF(L408&lt;=24,(L408-17)*0.34,0))),0)+IF(F408="PT",IF(L408=1,68,IF(L408=2,52.08,IF(L408=3,41.28,IF(L408=4,24,IF(L408=5,22,IF(L408=6,20,IF(L408=7,18,IF(L408=8,16,0))))))))+IF(L408&lt;=8,0,IF(L408&lt;=16,13,IF(L408&lt;=24,9,IF(L408&lt;=32,4,0))))-IF(L408&lt;=8,0,IF(L408&lt;=16,(L408-9)*0.34,IF(L408&lt;=24,(L408-17)*0.34,IF(L408&lt;=32,(L408-25)*0.34,0)))),0)+IF(F408="JOŽ",IF(L408=1,85,IF(L408=2,59.5,IF(L408=3,45,IF(L408=4,32.5,IF(L408=5,30,IF(L408=6,27.5,IF(L408=7,25,IF(L408=8,22.5,0))))))))+IF(L408&lt;=8,0,IF(L408&lt;=16,19,IF(L408&lt;=24,13,0)))-IF(L408&lt;=8,0,IF(L408&lt;=16,(L408-9)*0.425,IF(L408&lt;=24,(L408-17)*0.425,0))),0)+IF(F408="JPČ",IF(L408=1,68,IF(L408=2,47.6,IF(L408=3,36,IF(L408=4,26,IF(L408=5,24,IF(L408=6,22,IF(L408=7,20,IF(L408=8,18,0))))))))+IF(L408&lt;=8,0,IF(L408&lt;=16,13,IF(L408&lt;=24,9,0)))-IF(L408&lt;=8,0,IF(L408&lt;=16,(L408-9)*0.34,IF(L408&lt;=24,(L408-17)*0.34,0))),0)+IF(F408="JEČ",IF(L408=1,34,IF(L408=2,26.04,IF(L408=3,20.6,IF(L408=4,12,IF(L408=5,11,IF(L408=6,10,IF(L408=7,9,IF(L408=8,8,0))))))))+IF(L408&lt;=8,0,IF(L408&lt;=16,6,0))-IF(L408&lt;=8,0,IF(L408&lt;=16,(L408-9)*0.17,0)),0)+IF(F408="JEOF",IF(L408=1,34,IF(L408=2,26.04,IF(L408=3,20.6,IF(L408=4,12,IF(L408=5,11,IF(L408=6,10,IF(L408=7,9,IF(L408=8,8,0))))))))+IF(L408&lt;=8,0,IF(L408&lt;=16,6,0))-IF(L408&lt;=8,0,IF(L408&lt;=16,(L408-9)*0.17,0)),0)+IF(F408="JnPČ",IF(L408=1,51,IF(L408=2,35.7,IF(L408=3,27,IF(L408=4,19.5,IF(L408=5,18,IF(L408=6,16.5,IF(L408=7,15,IF(L408=8,13.5,0))))))))+IF(L408&lt;=8,0,IF(L408&lt;=16,10,0))-IF(L408&lt;=8,0,IF(L408&lt;=16,(L408-9)*0.255,0)),0)+IF(F408="JnEČ",IF(L408=1,25.5,IF(L408=2,19.53,IF(L408=3,15.48,IF(L408=4,9,IF(L408=5,8.25,IF(L408=6,7.5,IF(L408=7,6.75,IF(L408=8,6,0))))))))+IF(L408&lt;=8,0,IF(L408&lt;=16,5,0))-IF(L408&lt;=8,0,IF(L408&lt;=16,(L408-9)*0.1275,0)),0)+IF(F408="JčPČ",IF(L408=1,21.25,IF(L408=2,14.5,IF(L408=3,11.5,IF(L408=4,7,IF(L408=5,6.5,IF(L408=6,6,IF(L408=7,5.5,IF(L408=8,5,0))))))))+IF(L408&lt;=8,0,IF(L408&lt;=16,4,0))-IF(L408&lt;=8,0,IF(L408&lt;=16,(L408-9)*0.10625,0)),0)+IF(F408="JčEČ",IF(L408=1,17,IF(L408=2,13.02,IF(L408=3,10.32,IF(L408=4,6,IF(L408=5,5.5,IF(L408=6,5,IF(L408=7,4.5,IF(L408=8,4,0))))))))+IF(L408&lt;=8,0,IF(L408&lt;=16,3,0))-IF(L408&lt;=8,0,IF(L408&lt;=16,(L408-9)*0.085,0)),0)+IF(F408="NEAK",IF(L408=1,11.48,IF(L408=2,8.79,IF(L408=3,6.97,IF(L408=4,4.05,IF(L408=5,3.71,IF(L408=6,3.38,IF(L408=7,3.04,IF(L408=8,2.7,0))))))))+IF(L408&lt;=8,0,IF(L408&lt;=16,2,IF(L408&lt;=24,1.3,0)))-IF(L408&lt;=8,0,IF(L408&lt;=16,(L408-9)*0.0574,IF(L408&lt;=24,(L408-17)*0.0574,0))),0))*IF(L408&lt;0,1,IF(OR(F408="PČ",F408="PŽ",F408="PT"),IF(J408&lt;32,J408/32,1),1))* IF(L408&lt;0,1,IF(OR(F408="EČ",F408="EŽ",F408="JOŽ",F408="JPČ",F408="NEAK"),IF(J408&lt;24,J408/24,1),1))*IF(L408&lt;0,1,IF(OR(F408="PČneol",F408="JEČ",F408="JEOF",F408="JnPČ",F408="JnEČ",F408="JčPČ",F408="JčEČ"),IF(J408&lt;16,J408/16,1),1))*IF(L408&lt;0,1,IF(F408="EČneol",IF(J408&lt;8,J408/8,1),1))</f>
        <v>0</v>
      </c>
      <c r="O408" s="9">
        <f t="shared" ref="O408:O417" si="161">IF(F408="OŽ",N408,IF(H408="Ne",IF(J408*0.3&lt;J408-L408,N408,0),IF(J408*0.1&lt;J408-L408,N408,0)))</f>
        <v>0</v>
      </c>
      <c r="P408" s="4">
        <f t="shared" ref="P408" si="162">IF(O408=0,0,IF(F408="OŽ",IF(L408&gt;35,0,IF(J408&gt;35,(36-L408)*1.836,((36-L408)-(36-J408))*1.836)),0)+IF(F408="PČ",IF(L408&gt;31,0,IF(J408&gt;31,(32-L408)*1.347,((32-L408)-(32-J408))*1.347)),0)+ IF(F408="PČneol",IF(L408&gt;15,0,IF(J408&gt;15,(16-L408)*0.255,((16-L408)-(16-J408))*0.255)),0)+IF(F408="PŽ",IF(L408&gt;31,0,IF(J408&gt;31,(32-L408)*0.255,((32-L408)-(32-J408))*0.255)),0)+IF(F408="EČ",IF(L408&gt;23,0,IF(J408&gt;23,(24-L408)*0.612,((24-L408)-(24-J408))*0.612)),0)+IF(F408="EČneol",IF(L408&gt;7,0,IF(J408&gt;7,(8-L408)*0.204,((8-L408)-(8-J408))*0.204)),0)+IF(F408="EŽ",IF(L408&gt;23,0,IF(J408&gt;23,(24-L408)*0.204,((24-L408)-(24-J408))*0.204)),0)+IF(F408="PT",IF(L408&gt;31,0,IF(J408&gt;31,(32-L408)*0.204,((32-L408)-(32-J408))*0.204)),0)+IF(F408="JOŽ",IF(L408&gt;23,0,IF(J408&gt;23,(24-L408)*0.255,((24-L408)-(24-J408))*0.255)),0)+IF(F408="JPČ",IF(L408&gt;23,0,IF(J408&gt;23,(24-L408)*0.204,((24-L408)-(24-J408))*0.204)),0)+IF(F408="JEČ",IF(L408&gt;15,0,IF(J408&gt;15,(16-L408)*0.102,((16-L408)-(16-J408))*0.102)),0)+IF(F408="JEOF",IF(L408&gt;15,0,IF(J408&gt;15,(16-L408)*0.102,((16-L408)-(16-J408))*0.102)),0)+IF(F408="JnPČ",IF(L408&gt;15,0,IF(J408&gt;15,(16-L408)*0.153,((16-L408)-(16-J408))*0.153)),0)+IF(F408="JnEČ",IF(L408&gt;15,0,IF(J408&gt;15,(16-L408)*0.0765,((16-L408)-(16-J408))*0.0765)),0)+IF(F408="JčPČ",IF(L408&gt;15,0,IF(J408&gt;15,(16-L408)*0.06375,((16-L408)-(16-J408))*0.06375)),0)+IF(F408="JčEČ",IF(L408&gt;15,0,IF(J408&gt;15,(16-L408)*0.051,((16-L408)-(16-J408))*0.051)),0)+IF(F408="NEAK",IF(L408&gt;23,0,IF(J408&gt;23,(24-L408)*0.03444,((24-L408)-(24-J408))*0.03444)),0))</f>
        <v>0</v>
      </c>
      <c r="Q408" s="11">
        <f t="shared" ref="Q408" si="163">IF(ISERROR(P408*100/N408),0,(P408*100/N408))</f>
        <v>0</v>
      </c>
      <c r="R408" s="10">
        <f t="shared" ref="R408:R417" si="164">IF(Q408&lt;=30,O408+P408,O408+O408*0.3)*IF(G408=1,0.4,IF(G408=2,0.75,IF(G408="1 (kas 4 m. 1 k. nerengiamos)",0.52,1)))*IF(D408="olimpinė",1,IF(M408="Ne",0.5,1))*IF(OR(A$5="Lietuvos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federacija"),IF(OR(J408&lt;8,K408&lt;16),0,1),1)*E408*IF(I408&lt;=1,1,1/I408)*IF(OR(A$5="Lietuvos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08" s="8"/>
    </row>
    <row r="409" spans="1:19">
      <c r="A409" s="59">
        <v>2</v>
      </c>
      <c r="B409" s="59"/>
      <c r="C409" s="12"/>
      <c r="D409" s="59"/>
      <c r="E409" s="59"/>
      <c r="F409" s="59"/>
      <c r="G409" s="59"/>
      <c r="H409" s="59"/>
      <c r="I409" s="59"/>
      <c r="J409" s="59"/>
      <c r="K409" s="59"/>
      <c r="L409" s="59"/>
      <c r="M409" s="59"/>
      <c r="N409" s="3">
        <f t="shared" si="160"/>
        <v>0</v>
      </c>
      <c r="O409" s="9">
        <f t="shared" si="161"/>
        <v>0</v>
      </c>
      <c r="P409" s="4">
        <f t="shared" ref="P409:P417" si="165">IF(O409=0,0,IF(F409="OŽ",IF(L409&gt;35,0,IF(J409&gt;35,(36-L409)*1.836,((36-L409)-(36-J409))*1.836)),0)+IF(F409="PČ",IF(L409&gt;31,0,IF(J409&gt;31,(32-L409)*1.347,((32-L409)-(32-J409))*1.347)),0)+ IF(F409="PČneol",IF(L409&gt;15,0,IF(J409&gt;15,(16-L409)*0.255,((16-L409)-(16-J409))*0.255)),0)+IF(F409="PŽ",IF(L409&gt;31,0,IF(J409&gt;31,(32-L409)*0.255,((32-L409)-(32-J409))*0.255)),0)+IF(F409="EČ",IF(L409&gt;23,0,IF(J409&gt;23,(24-L409)*0.612,((24-L409)-(24-J409))*0.612)),0)+IF(F409="EČneol",IF(L409&gt;7,0,IF(J409&gt;7,(8-L409)*0.204,((8-L409)-(8-J409))*0.204)),0)+IF(F409="EŽ",IF(L409&gt;23,0,IF(J409&gt;23,(24-L409)*0.204,((24-L409)-(24-J409))*0.204)),0)+IF(F409="PT",IF(L409&gt;31,0,IF(J409&gt;31,(32-L409)*0.204,((32-L409)-(32-J409))*0.204)),0)+IF(F409="JOŽ",IF(L409&gt;23,0,IF(J409&gt;23,(24-L409)*0.255,((24-L409)-(24-J409))*0.255)),0)+IF(F409="JPČ",IF(L409&gt;23,0,IF(J409&gt;23,(24-L409)*0.204,((24-L409)-(24-J409))*0.204)),0)+IF(F409="JEČ",IF(L409&gt;15,0,IF(J409&gt;15,(16-L409)*0.102,((16-L409)-(16-J409))*0.102)),0)+IF(F409="JEOF",IF(L409&gt;15,0,IF(J409&gt;15,(16-L409)*0.102,((16-L409)-(16-J409))*0.102)),0)+IF(F409="JnPČ",IF(L409&gt;15,0,IF(J409&gt;15,(16-L409)*0.153,((16-L409)-(16-J409))*0.153)),0)+IF(F409="JnEČ",IF(L409&gt;15,0,IF(J409&gt;15,(16-L409)*0.0765,((16-L409)-(16-J409))*0.0765)),0)+IF(F409="JčPČ",IF(L409&gt;15,0,IF(J409&gt;15,(16-L409)*0.06375,((16-L409)-(16-J409))*0.06375)),0)+IF(F409="JčEČ",IF(L409&gt;15,0,IF(J409&gt;15,(16-L409)*0.051,((16-L409)-(16-J409))*0.051)),0)+IF(F409="NEAK",IF(L409&gt;23,0,IF(J409&gt;23,(24-L409)*0.03444,((24-L409)-(24-J409))*0.03444)),0))</f>
        <v>0</v>
      </c>
      <c r="Q409" s="11">
        <f t="shared" ref="Q409:Q417" si="166">IF(ISERROR(P409*100/N409),0,(P409*100/N409))</f>
        <v>0</v>
      </c>
      <c r="R409" s="10">
        <f t="shared" si="164"/>
        <v>0</v>
      </c>
      <c r="S409" s="8"/>
    </row>
    <row r="410" spans="1:19">
      <c r="A410" s="59">
        <v>3</v>
      </c>
      <c r="B410" s="59"/>
      <c r="C410" s="12"/>
      <c r="D410" s="59"/>
      <c r="E410" s="59"/>
      <c r="F410" s="59"/>
      <c r="G410" s="59"/>
      <c r="H410" s="59"/>
      <c r="I410" s="59"/>
      <c r="J410" s="59"/>
      <c r="K410" s="59"/>
      <c r="L410" s="59"/>
      <c r="M410" s="59"/>
      <c r="N410" s="3">
        <f t="shared" si="160"/>
        <v>0</v>
      </c>
      <c r="O410" s="9">
        <f t="shared" si="161"/>
        <v>0</v>
      </c>
      <c r="P410" s="4">
        <f t="shared" si="165"/>
        <v>0</v>
      </c>
      <c r="Q410" s="11">
        <f t="shared" si="166"/>
        <v>0</v>
      </c>
      <c r="R410" s="10">
        <f t="shared" si="164"/>
        <v>0</v>
      </c>
      <c r="S410" s="8"/>
    </row>
    <row r="411" spans="1:19">
      <c r="A411" s="59">
        <v>4</v>
      </c>
      <c r="B411" s="59"/>
      <c r="C411" s="12"/>
      <c r="D411" s="59"/>
      <c r="E411" s="59"/>
      <c r="F411" s="59"/>
      <c r="G411" s="59"/>
      <c r="H411" s="59"/>
      <c r="I411" s="59"/>
      <c r="J411" s="59"/>
      <c r="K411" s="59"/>
      <c r="L411" s="59"/>
      <c r="M411" s="59"/>
      <c r="N411" s="3">
        <f t="shared" si="160"/>
        <v>0</v>
      </c>
      <c r="O411" s="9">
        <f t="shared" si="161"/>
        <v>0</v>
      </c>
      <c r="P411" s="4">
        <f t="shared" si="165"/>
        <v>0</v>
      </c>
      <c r="Q411" s="11">
        <f t="shared" si="166"/>
        <v>0</v>
      </c>
      <c r="R411" s="10">
        <f t="shared" si="164"/>
        <v>0</v>
      </c>
      <c r="S411" s="8"/>
    </row>
    <row r="412" spans="1:19">
      <c r="A412" s="59">
        <v>5</v>
      </c>
      <c r="B412" s="59"/>
      <c r="C412" s="12"/>
      <c r="D412" s="59"/>
      <c r="E412" s="59"/>
      <c r="F412" s="59"/>
      <c r="G412" s="59"/>
      <c r="H412" s="59"/>
      <c r="I412" s="59"/>
      <c r="J412" s="59"/>
      <c r="K412" s="59"/>
      <c r="L412" s="59"/>
      <c r="M412" s="59"/>
      <c r="N412" s="3">
        <f t="shared" si="160"/>
        <v>0</v>
      </c>
      <c r="O412" s="9">
        <f t="shared" si="161"/>
        <v>0</v>
      </c>
      <c r="P412" s="4">
        <f t="shared" si="165"/>
        <v>0</v>
      </c>
      <c r="Q412" s="11">
        <f t="shared" si="166"/>
        <v>0</v>
      </c>
      <c r="R412" s="10">
        <f t="shared" si="164"/>
        <v>0</v>
      </c>
      <c r="S412" s="8"/>
    </row>
    <row r="413" spans="1:19">
      <c r="A413" s="59">
        <v>6</v>
      </c>
      <c r="B413" s="59"/>
      <c r="C413" s="12"/>
      <c r="D413" s="59"/>
      <c r="E413" s="59"/>
      <c r="F413" s="59"/>
      <c r="G413" s="59"/>
      <c r="H413" s="59"/>
      <c r="I413" s="59"/>
      <c r="J413" s="59"/>
      <c r="K413" s="59"/>
      <c r="L413" s="59"/>
      <c r="M413" s="59"/>
      <c r="N413" s="3">
        <f t="shared" si="160"/>
        <v>0</v>
      </c>
      <c r="O413" s="9">
        <f t="shared" si="161"/>
        <v>0</v>
      </c>
      <c r="P413" s="4">
        <f t="shared" si="165"/>
        <v>0</v>
      </c>
      <c r="Q413" s="11">
        <f t="shared" si="166"/>
        <v>0</v>
      </c>
      <c r="R413" s="10">
        <f t="shared" si="164"/>
        <v>0</v>
      </c>
      <c r="S413" s="8"/>
    </row>
    <row r="414" spans="1:19">
      <c r="A414" s="59">
        <v>7</v>
      </c>
      <c r="B414" s="59"/>
      <c r="C414" s="12"/>
      <c r="D414" s="59"/>
      <c r="E414" s="59"/>
      <c r="F414" s="59"/>
      <c r="G414" s="59"/>
      <c r="H414" s="59"/>
      <c r="I414" s="59"/>
      <c r="J414" s="59"/>
      <c r="K414" s="59"/>
      <c r="L414" s="59"/>
      <c r="M414" s="59"/>
      <c r="N414" s="3">
        <f t="shared" si="160"/>
        <v>0</v>
      </c>
      <c r="O414" s="9">
        <f t="shared" si="161"/>
        <v>0</v>
      </c>
      <c r="P414" s="4">
        <f t="shared" si="165"/>
        <v>0</v>
      </c>
      <c r="Q414" s="11">
        <f t="shared" si="166"/>
        <v>0</v>
      </c>
      <c r="R414" s="10">
        <f t="shared" si="164"/>
        <v>0</v>
      </c>
      <c r="S414" s="8"/>
    </row>
    <row r="415" spans="1:19">
      <c r="A415" s="59">
        <v>8</v>
      </c>
      <c r="B415" s="59"/>
      <c r="C415" s="12"/>
      <c r="D415" s="59"/>
      <c r="E415" s="59"/>
      <c r="F415" s="59"/>
      <c r="G415" s="59"/>
      <c r="H415" s="59"/>
      <c r="I415" s="59"/>
      <c r="J415" s="59"/>
      <c r="K415" s="59"/>
      <c r="L415" s="59"/>
      <c r="M415" s="59"/>
      <c r="N415" s="3">
        <f t="shared" si="160"/>
        <v>0</v>
      </c>
      <c r="O415" s="9">
        <f t="shared" si="161"/>
        <v>0</v>
      </c>
      <c r="P415" s="4">
        <f t="shared" si="165"/>
        <v>0</v>
      </c>
      <c r="Q415" s="11">
        <f t="shared" si="166"/>
        <v>0</v>
      </c>
      <c r="R415" s="10">
        <f t="shared" si="164"/>
        <v>0</v>
      </c>
      <c r="S415" s="8"/>
    </row>
    <row r="416" spans="1:19">
      <c r="A416" s="59">
        <v>9</v>
      </c>
      <c r="B416" s="59"/>
      <c r="C416" s="12"/>
      <c r="D416" s="59"/>
      <c r="E416" s="59"/>
      <c r="F416" s="59"/>
      <c r="G416" s="59"/>
      <c r="H416" s="59"/>
      <c r="I416" s="59"/>
      <c r="J416" s="59"/>
      <c r="K416" s="59"/>
      <c r="L416" s="59"/>
      <c r="M416" s="59"/>
      <c r="N416" s="3">
        <f t="shared" si="160"/>
        <v>0</v>
      </c>
      <c r="O416" s="9">
        <f t="shared" si="161"/>
        <v>0</v>
      </c>
      <c r="P416" s="4">
        <f t="shared" si="165"/>
        <v>0</v>
      </c>
      <c r="Q416" s="11">
        <f t="shared" si="166"/>
        <v>0</v>
      </c>
      <c r="R416" s="10">
        <f t="shared" si="164"/>
        <v>0</v>
      </c>
      <c r="S416" s="8"/>
    </row>
    <row r="417" spans="1:19">
      <c r="A417" s="59">
        <v>10</v>
      </c>
      <c r="B417" s="59"/>
      <c r="C417" s="12"/>
      <c r="D417" s="59"/>
      <c r="E417" s="59"/>
      <c r="F417" s="59"/>
      <c r="G417" s="59"/>
      <c r="H417" s="59"/>
      <c r="I417" s="59"/>
      <c r="J417" s="59"/>
      <c r="K417" s="59"/>
      <c r="L417" s="59"/>
      <c r="M417" s="59"/>
      <c r="N417" s="3">
        <f t="shared" si="160"/>
        <v>0</v>
      </c>
      <c r="O417" s="9">
        <f t="shared" si="161"/>
        <v>0</v>
      </c>
      <c r="P417" s="4">
        <f t="shared" si="165"/>
        <v>0</v>
      </c>
      <c r="Q417" s="11">
        <f t="shared" si="166"/>
        <v>0</v>
      </c>
      <c r="R417" s="10">
        <f t="shared" si="164"/>
        <v>0</v>
      </c>
      <c r="S417" s="8"/>
    </row>
    <row r="418" spans="1:19">
      <c r="A418" s="62" t="s">
        <v>35</v>
      </c>
      <c r="B418" s="63"/>
      <c r="C418" s="63"/>
      <c r="D418" s="63"/>
      <c r="E418" s="63"/>
      <c r="F418" s="63"/>
      <c r="G418" s="63"/>
      <c r="H418" s="63"/>
      <c r="I418" s="63"/>
      <c r="J418" s="63"/>
      <c r="K418" s="63"/>
      <c r="L418" s="63"/>
      <c r="M418" s="63"/>
      <c r="N418" s="63"/>
      <c r="O418" s="63"/>
      <c r="P418" s="63"/>
      <c r="Q418" s="64"/>
      <c r="R418" s="10">
        <f>SUM(R408:R417)</f>
        <v>0</v>
      </c>
      <c r="S418" s="8"/>
    </row>
    <row r="419" spans="1:19" ht="15.75">
      <c r="A419" s="23" t="s">
        <v>36</v>
      </c>
      <c r="B419" s="23"/>
      <c r="C419" s="15"/>
      <c r="D419" s="15"/>
      <c r="E419" s="15"/>
      <c r="F419" s="15"/>
      <c r="G419" s="15"/>
      <c r="H419" s="15"/>
      <c r="I419" s="15"/>
      <c r="J419" s="15"/>
      <c r="K419" s="15"/>
      <c r="L419" s="15"/>
      <c r="M419" s="15"/>
      <c r="N419" s="15"/>
      <c r="O419" s="15"/>
      <c r="P419" s="15"/>
      <c r="Q419" s="15"/>
      <c r="R419" s="16"/>
      <c r="S419" s="8"/>
    </row>
    <row r="420" spans="1:19">
      <c r="A420" s="48" t="s">
        <v>37</v>
      </c>
      <c r="B420" s="48"/>
      <c r="C420" s="48"/>
      <c r="D420" s="48"/>
      <c r="E420" s="48"/>
      <c r="F420" s="48"/>
      <c r="G420" s="48"/>
      <c r="H420" s="48"/>
      <c r="I420" s="48"/>
      <c r="J420" s="15"/>
      <c r="K420" s="15"/>
      <c r="L420" s="15"/>
      <c r="M420" s="15"/>
      <c r="N420" s="15"/>
      <c r="O420" s="15"/>
      <c r="P420" s="15"/>
      <c r="Q420" s="15"/>
      <c r="R420" s="16"/>
      <c r="S420" s="8"/>
    </row>
    <row r="421" spans="1:19" s="8" customFormat="1">
      <c r="A421" s="48"/>
      <c r="B421" s="48"/>
      <c r="C421" s="48"/>
      <c r="D421" s="48"/>
      <c r="E421" s="48"/>
      <c r="F421" s="48"/>
      <c r="G421" s="48"/>
      <c r="H421" s="48"/>
      <c r="I421" s="48"/>
      <c r="J421" s="15"/>
      <c r="K421" s="15"/>
      <c r="L421" s="15"/>
      <c r="M421" s="15"/>
      <c r="N421" s="15"/>
      <c r="O421" s="15"/>
      <c r="P421" s="15"/>
      <c r="Q421" s="15"/>
      <c r="R421" s="16"/>
    </row>
    <row r="422" spans="1:19">
      <c r="A422" s="65" t="s">
        <v>129</v>
      </c>
      <c r="B422" s="66"/>
      <c r="C422" s="66"/>
      <c r="D422" s="66"/>
      <c r="E422" s="66"/>
      <c r="F422" s="66"/>
      <c r="G422" s="66"/>
      <c r="H422" s="66"/>
      <c r="I422" s="66"/>
      <c r="J422" s="66"/>
      <c r="K422" s="66"/>
      <c r="L422" s="66"/>
      <c r="M422" s="66"/>
      <c r="N422" s="66"/>
      <c r="O422" s="66"/>
      <c r="P422" s="66"/>
      <c r="Q422" s="55"/>
      <c r="R422" s="8"/>
      <c r="S422" s="8"/>
    </row>
    <row r="423" spans="1:19" ht="18">
      <c r="A423" s="67" t="s">
        <v>26</v>
      </c>
      <c r="B423" s="68"/>
      <c r="C423" s="68"/>
      <c r="D423" s="49"/>
      <c r="E423" s="49"/>
      <c r="F423" s="49"/>
      <c r="G423" s="49"/>
      <c r="H423" s="49"/>
      <c r="I423" s="49"/>
      <c r="J423" s="49"/>
      <c r="K423" s="49"/>
      <c r="L423" s="49"/>
      <c r="M423" s="49"/>
      <c r="N423" s="49"/>
      <c r="O423" s="49"/>
      <c r="P423" s="49"/>
      <c r="Q423" s="55"/>
      <c r="R423" s="8"/>
      <c r="S423" s="8"/>
    </row>
    <row r="424" spans="1:19">
      <c r="A424" s="65" t="s">
        <v>130</v>
      </c>
      <c r="B424" s="66"/>
      <c r="C424" s="66"/>
      <c r="D424" s="66"/>
      <c r="E424" s="66"/>
      <c r="F424" s="66"/>
      <c r="G424" s="66"/>
      <c r="H424" s="66"/>
      <c r="I424" s="66"/>
      <c r="J424" s="66"/>
      <c r="K424" s="66"/>
      <c r="L424" s="66"/>
      <c r="M424" s="66"/>
      <c r="N424" s="66"/>
      <c r="O424" s="66"/>
      <c r="P424" s="66"/>
      <c r="Q424" s="55"/>
      <c r="R424" s="8"/>
      <c r="S424" s="8"/>
    </row>
    <row r="425" spans="1:19">
      <c r="A425" s="59">
        <v>1</v>
      </c>
      <c r="B425" s="59"/>
      <c r="C425" s="12"/>
      <c r="D425" s="59"/>
      <c r="E425" s="59"/>
      <c r="F425" s="59"/>
      <c r="G425" s="59"/>
      <c r="H425" s="59"/>
      <c r="I425" s="59"/>
      <c r="J425" s="59"/>
      <c r="K425" s="59"/>
      <c r="L425" s="59"/>
      <c r="M425" s="59"/>
      <c r="N425" s="3">
        <f t="shared" ref="N425:N434" si="167">(IF(F425="OŽ",IF(L425=1,550.8,IF(L425=2,426.38,IF(L425=3,342.14,IF(L425=4,181.44,IF(L425=5,168.48,IF(L425=6,155.52,IF(L425=7,148.5,IF(L425=8,144,0))))))))+IF(L425&lt;=8,0,IF(L425&lt;=16,137.7,IF(L425&lt;=24,108,IF(L425&lt;=32,80.1,IF(L425&lt;=36,52.2,0)))))-IF(L425&lt;=8,0,IF(L425&lt;=16,(L425-9)*2.754,IF(L425&lt;=24,(L425-17)* 2.754,IF(L425&lt;=32,(L425-25)* 2.754,IF(L425&lt;=36,(L425-33)*2.754,0))))),0)+IF(F425="PČ",IF(L425=1,449,IF(L425=2,314.6,IF(L425=3,238,IF(L425=4,172,IF(L425=5,159,IF(L425=6,145,IF(L425=7,132,IF(L425=8,119,0))))))))+IF(L425&lt;=8,0,IF(L425&lt;=16,88,IF(L425&lt;=24,55,IF(L425&lt;=32,22,0))))-IF(L425&lt;=8,0,IF(L425&lt;=16,(L425-9)*2.245,IF(L425&lt;=24,(L425-17)*2.245,IF(L425&lt;=32,(L425-25)*2.245,0)))),0)+IF(F425="PČneol",IF(L425=1,85,IF(L425=2,64.61,IF(L425=3,50.76,IF(L425=4,16.25,IF(L425=5,15,IF(L425=6,13.75,IF(L425=7,12.5,IF(L425=8,11.25,0))))))))+IF(L425&lt;=8,0,IF(L425&lt;=16,9,0))-IF(L425&lt;=8,0,IF(L425&lt;=16,(L425-9)*0.425,0)),0)+IF(F425="PŽ",IF(L425=1,85,IF(L425=2,59.5,IF(L425=3,45,IF(L425=4,32.5,IF(L425=5,30,IF(L425=6,27.5,IF(L425=7,25,IF(L425=8,22.5,0))))))))+IF(L425&lt;=8,0,IF(L425&lt;=16,19,IF(L425&lt;=24,13,IF(L425&lt;=32,8,0))))-IF(L425&lt;=8,0,IF(L425&lt;=16,(L425-9)*0.425,IF(L425&lt;=24,(L425-17)*0.425,IF(L425&lt;=32,(L425-25)*0.425,0)))),0)+IF(F425="EČ",IF(L425=1,204,IF(L425=2,156.24,IF(L425=3,123.84,IF(L425=4,72,IF(L425=5,66,IF(L425=6,60,IF(L425=7,54,IF(L425=8,48,0))))))))+IF(L425&lt;=8,0,IF(L425&lt;=16,40,IF(L425&lt;=24,25,0)))-IF(L425&lt;=8,0,IF(L425&lt;=16,(L425-9)*1.02,IF(L425&lt;=24,(L425-17)*1.02,0))),0)+IF(F425="EČneol",IF(L425=1,68,IF(L425=2,51.69,IF(L425=3,40.61,IF(L425=4,13,IF(L425=5,12,IF(L425=6,11,IF(L425=7,10,IF(L425=8,9,0)))))))))+IF(F425="EŽ",IF(L425=1,68,IF(L425=2,47.6,IF(L425=3,36,IF(L425=4,18,IF(L425=5,16.5,IF(L425=6,15,IF(L425=7,13.5,IF(L425=8,12,0))))))))+IF(L425&lt;=8,0,IF(L425&lt;=16,10,IF(L425&lt;=24,6,0)))-IF(L425&lt;=8,0,IF(L425&lt;=16,(L425-9)*0.34,IF(L425&lt;=24,(L425-17)*0.34,0))),0)+IF(F425="PT",IF(L425=1,68,IF(L425=2,52.08,IF(L425=3,41.28,IF(L425=4,24,IF(L425=5,22,IF(L425=6,20,IF(L425=7,18,IF(L425=8,16,0))))))))+IF(L425&lt;=8,0,IF(L425&lt;=16,13,IF(L425&lt;=24,9,IF(L425&lt;=32,4,0))))-IF(L425&lt;=8,0,IF(L425&lt;=16,(L425-9)*0.34,IF(L425&lt;=24,(L425-17)*0.34,IF(L425&lt;=32,(L425-25)*0.34,0)))),0)+IF(F425="JOŽ",IF(L425=1,85,IF(L425=2,59.5,IF(L425=3,45,IF(L425=4,32.5,IF(L425=5,30,IF(L425=6,27.5,IF(L425=7,25,IF(L425=8,22.5,0))))))))+IF(L425&lt;=8,0,IF(L425&lt;=16,19,IF(L425&lt;=24,13,0)))-IF(L425&lt;=8,0,IF(L425&lt;=16,(L425-9)*0.425,IF(L425&lt;=24,(L425-17)*0.425,0))),0)+IF(F425="JPČ",IF(L425=1,68,IF(L425=2,47.6,IF(L425=3,36,IF(L425=4,26,IF(L425=5,24,IF(L425=6,22,IF(L425=7,20,IF(L425=8,18,0))))))))+IF(L425&lt;=8,0,IF(L425&lt;=16,13,IF(L425&lt;=24,9,0)))-IF(L425&lt;=8,0,IF(L425&lt;=16,(L425-9)*0.34,IF(L425&lt;=24,(L425-17)*0.34,0))),0)+IF(F425="JEČ",IF(L425=1,34,IF(L425=2,26.04,IF(L425=3,20.6,IF(L425=4,12,IF(L425=5,11,IF(L425=6,10,IF(L425=7,9,IF(L425=8,8,0))))))))+IF(L425&lt;=8,0,IF(L425&lt;=16,6,0))-IF(L425&lt;=8,0,IF(L425&lt;=16,(L425-9)*0.17,0)),0)+IF(F425="JEOF",IF(L425=1,34,IF(L425=2,26.04,IF(L425=3,20.6,IF(L425=4,12,IF(L425=5,11,IF(L425=6,10,IF(L425=7,9,IF(L425=8,8,0))))))))+IF(L425&lt;=8,0,IF(L425&lt;=16,6,0))-IF(L425&lt;=8,0,IF(L425&lt;=16,(L425-9)*0.17,0)),0)+IF(F425="JnPČ",IF(L425=1,51,IF(L425=2,35.7,IF(L425=3,27,IF(L425=4,19.5,IF(L425=5,18,IF(L425=6,16.5,IF(L425=7,15,IF(L425=8,13.5,0))))))))+IF(L425&lt;=8,0,IF(L425&lt;=16,10,0))-IF(L425&lt;=8,0,IF(L425&lt;=16,(L425-9)*0.255,0)),0)+IF(F425="JnEČ",IF(L425=1,25.5,IF(L425=2,19.53,IF(L425=3,15.48,IF(L425=4,9,IF(L425=5,8.25,IF(L425=6,7.5,IF(L425=7,6.75,IF(L425=8,6,0))))))))+IF(L425&lt;=8,0,IF(L425&lt;=16,5,0))-IF(L425&lt;=8,0,IF(L425&lt;=16,(L425-9)*0.1275,0)),0)+IF(F425="JčPČ",IF(L425=1,21.25,IF(L425=2,14.5,IF(L425=3,11.5,IF(L425=4,7,IF(L425=5,6.5,IF(L425=6,6,IF(L425=7,5.5,IF(L425=8,5,0))))))))+IF(L425&lt;=8,0,IF(L425&lt;=16,4,0))-IF(L425&lt;=8,0,IF(L425&lt;=16,(L425-9)*0.10625,0)),0)+IF(F425="JčEČ",IF(L425=1,17,IF(L425=2,13.02,IF(L425=3,10.32,IF(L425=4,6,IF(L425=5,5.5,IF(L425=6,5,IF(L425=7,4.5,IF(L425=8,4,0))))))))+IF(L425&lt;=8,0,IF(L425&lt;=16,3,0))-IF(L425&lt;=8,0,IF(L425&lt;=16,(L425-9)*0.085,0)),0)+IF(F425="NEAK",IF(L425=1,11.48,IF(L425=2,8.79,IF(L425=3,6.97,IF(L425=4,4.05,IF(L425=5,3.71,IF(L425=6,3.38,IF(L425=7,3.04,IF(L425=8,2.7,0))))))))+IF(L425&lt;=8,0,IF(L425&lt;=16,2,IF(L425&lt;=24,1.3,0)))-IF(L425&lt;=8,0,IF(L425&lt;=16,(L425-9)*0.0574,IF(L425&lt;=24,(L425-17)*0.0574,0))),0))*IF(L425&lt;0,1,IF(OR(F425="PČ",F425="PŽ",F425="PT"),IF(J425&lt;32,J425/32,1),1))* IF(L425&lt;0,1,IF(OR(F425="EČ",F425="EŽ",F425="JOŽ",F425="JPČ",F425="NEAK"),IF(J425&lt;24,J425/24,1),1))*IF(L425&lt;0,1,IF(OR(F425="PČneol",F425="JEČ",F425="JEOF",F425="JnPČ",F425="JnEČ",F425="JčPČ",F425="JčEČ"),IF(J425&lt;16,J425/16,1),1))*IF(L425&lt;0,1,IF(F425="EČneol",IF(J425&lt;8,J425/8,1),1))</f>
        <v>0</v>
      </c>
      <c r="O425" s="9">
        <f t="shared" ref="O425:O434" si="168">IF(F425="OŽ",N425,IF(H425="Ne",IF(J425*0.3&lt;J425-L425,N425,0),IF(J425*0.1&lt;J425-L425,N425,0)))</f>
        <v>0</v>
      </c>
      <c r="P425" s="4">
        <f t="shared" ref="P425" si="169">IF(O425=0,0,IF(F425="OŽ",IF(L425&gt;35,0,IF(J425&gt;35,(36-L425)*1.836,((36-L425)-(36-J425))*1.836)),0)+IF(F425="PČ",IF(L425&gt;31,0,IF(J425&gt;31,(32-L425)*1.347,((32-L425)-(32-J425))*1.347)),0)+ IF(F425="PČneol",IF(L425&gt;15,0,IF(J425&gt;15,(16-L425)*0.255,((16-L425)-(16-J425))*0.255)),0)+IF(F425="PŽ",IF(L425&gt;31,0,IF(J425&gt;31,(32-L425)*0.255,((32-L425)-(32-J425))*0.255)),0)+IF(F425="EČ",IF(L425&gt;23,0,IF(J425&gt;23,(24-L425)*0.612,((24-L425)-(24-J425))*0.612)),0)+IF(F425="EČneol",IF(L425&gt;7,0,IF(J425&gt;7,(8-L425)*0.204,((8-L425)-(8-J425))*0.204)),0)+IF(F425="EŽ",IF(L425&gt;23,0,IF(J425&gt;23,(24-L425)*0.204,((24-L425)-(24-J425))*0.204)),0)+IF(F425="PT",IF(L425&gt;31,0,IF(J425&gt;31,(32-L425)*0.204,((32-L425)-(32-J425))*0.204)),0)+IF(F425="JOŽ",IF(L425&gt;23,0,IF(J425&gt;23,(24-L425)*0.255,((24-L425)-(24-J425))*0.255)),0)+IF(F425="JPČ",IF(L425&gt;23,0,IF(J425&gt;23,(24-L425)*0.204,((24-L425)-(24-J425))*0.204)),0)+IF(F425="JEČ",IF(L425&gt;15,0,IF(J425&gt;15,(16-L425)*0.102,((16-L425)-(16-J425))*0.102)),0)+IF(F425="JEOF",IF(L425&gt;15,0,IF(J425&gt;15,(16-L425)*0.102,((16-L425)-(16-J425))*0.102)),0)+IF(F425="JnPČ",IF(L425&gt;15,0,IF(J425&gt;15,(16-L425)*0.153,((16-L425)-(16-J425))*0.153)),0)+IF(F425="JnEČ",IF(L425&gt;15,0,IF(J425&gt;15,(16-L425)*0.0765,((16-L425)-(16-J425))*0.0765)),0)+IF(F425="JčPČ",IF(L425&gt;15,0,IF(J425&gt;15,(16-L425)*0.06375,((16-L425)-(16-J425))*0.06375)),0)+IF(F425="JčEČ",IF(L425&gt;15,0,IF(J425&gt;15,(16-L425)*0.051,((16-L425)-(16-J425))*0.051)),0)+IF(F425="NEAK",IF(L425&gt;23,0,IF(J425&gt;23,(24-L425)*0.03444,((24-L425)-(24-J425))*0.03444)),0))</f>
        <v>0</v>
      </c>
      <c r="Q425" s="11">
        <f t="shared" ref="Q425" si="170">IF(ISERROR(P425*100/N425),0,(P425*100/N425))</f>
        <v>0</v>
      </c>
      <c r="R425" s="10">
        <f t="shared" ref="R425:R434" si="171">IF(Q425&lt;=30,O425+P425,O425+O425*0.3)*IF(G425=1,0.4,IF(G425=2,0.75,IF(G425="1 (kas 4 m. 1 k. nerengiamos)",0.52,1)))*IF(D425="olimpinė",1,IF(M425="Ne",0.5,1))*IF(OR(A$5="Lietuvos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federacija"),IF(OR(J425&lt;8,K425&lt;16),0,1),1)*E425*IF(I425&lt;=1,1,1/I425)*IF(OR(A$5="Lietuvos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25" s="8"/>
    </row>
    <row r="426" spans="1:19">
      <c r="A426" s="59">
        <v>2</v>
      </c>
      <c r="B426" s="59"/>
      <c r="C426" s="12"/>
      <c r="D426" s="59"/>
      <c r="E426" s="59"/>
      <c r="F426" s="59"/>
      <c r="G426" s="59"/>
      <c r="H426" s="59"/>
      <c r="I426" s="59"/>
      <c r="J426" s="59"/>
      <c r="K426" s="59"/>
      <c r="L426" s="59"/>
      <c r="M426" s="59"/>
      <c r="N426" s="3">
        <f t="shared" si="167"/>
        <v>0</v>
      </c>
      <c r="O426" s="9">
        <f t="shared" si="168"/>
        <v>0</v>
      </c>
      <c r="P426" s="4">
        <f t="shared" ref="P426:P434" si="172">IF(O426=0,0,IF(F426="OŽ",IF(L426&gt;35,0,IF(J426&gt;35,(36-L426)*1.836,((36-L426)-(36-J426))*1.836)),0)+IF(F426="PČ",IF(L426&gt;31,0,IF(J426&gt;31,(32-L426)*1.347,((32-L426)-(32-J426))*1.347)),0)+ IF(F426="PČneol",IF(L426&gt;15,0,IF(J426&gt;15,(16-L426)*0.255,((16-L426)-(16-J426))*0.255)),0)+IF(F426="PŽ",IF(L426&gt;31,0,IF(J426&gt;31,(32-L426)*0.255,((32-L426)-(32-J426))*0.255)),0)+IF(F426="EČ",IF(L426&gt;23,0,IF(J426&gt;23,(24-L426)*0.612,((24-L426)-(24-J426))*0.612)),0)+IF(F426="EČneol",IF(L426&gt;7,0,IF(J426&gt;7,(8-L426)*0.204,((8-L426)-(8-J426))*0.204)),0)+IF(F426="EŽ",IF(L426&gt;23,0,IF(J426&gt;23,(24-L426)*0.204,((24-L426)-(24-J426))*0.204)),0)+IF(F426="PT",IF(L426&gt;31,0,IF(J426&gt;31,(32-L426)*0.204,((32-L426)-(32-J426))*0.204)),0)+IF(F426="JOŽ",IF(L426&gt;23,0,IF(J426&gt;23,(24-L426)*0.255,((24-L426)-(24-J426))*0.255)),0)+IF(F426="JPČ",IF(L426&gt;23,0,IF(J426&gt;23,(24-L426)*0.204,((24-L426)-(24-J426))*0.204)),0)+IF(F426="JEČ",IF(L426&gt;15,0,IF(J426&gt;15,(16-L426)*0.102,((16-L426)-(16-J426))*0.102)),0)+IF(F426="JEOF",IF(L426&gt;15,0,IF(J426&gt;15,(16-L426)*0.102,((16-L426)-(16-J426))*0.102)),0)+IF(F426="JnPČ",IF(L426&gt;15,0,IF(J426&gt;15,(16-L426)*0.153,((16-L426)-(16-J426))*0.153)),0)+IF(F426="JnEČ",IF(L426&gt;15,0,IF(J426&gt;15,(16-L426)*0.0765,((16-L426)-(16-J426))*0.0765)),0)+IF(F426="JčPČ",IF(L426&gt;15,0,IF(J426&gt;15,(16-L426)*0.06375,((16-L426)-(16-J426))*0.06375)),0)+IF(F426="JčEČ",IF(L426&gt;15,0,IF(J426&gt;15,(16-L426)*0.051,((16-L426)-(16-J426))*0.051)),0)+IF(F426="NEAK",IF(L426&gt;23,0,IF(J426&gt;23,(24-L426)*0.03444,((24-L426)-(24-J426))*0.03444)),0))</f>
        <v>0</v>
      </c>
      <c r="Q426" s="11">
        <f t="shared" ref="Q426:Q434" si="173">IF(ISERROR(P426*100/N426),0,(P426*100/N426))</f>
        <v>0</v>
      </c>
      <c r="R426" s="10">
        <f t="shared" si="171"/>
        <v>0</v>
      </c>
      <c r="S426" s="8"/>
    </row>
    <row r="427" spans="1:19">
      <c r="A427" s="59">
        <v>3</v>
      </c>
      <c r="B427" s="59"/>
      <c r="C427" s="12"/>
      <c r="D427" s="59"/>
      <c r="E427" s="59"/>
      <c r="F427" s="59"/>
      <c r="G427" s="59"/>
      <c r="H427" s="59"/>
      <c r="I427" s="59"/>
      <c r="J427" s="59"/>
      <c r="K427" s="59"/>
      <c r="L427" s="59"/>
      <c r="M427" s="59"/>
      <c r="N427" s="3">
        <f t="shared" si="167"/>
        <v>0</v>
      </c>
      <c r="O427" s="9">
        <f t="shared" si="168"/>
        <v>0</v>
      </c>
      <c r="P427" s="4">
        <f t="shared" si="172"/>
        <v>0</v>
      </c>
      <c r="Q427" s="11">
        <f t="shared" si="173"/>
        <v>0</v>
      </c>
      <c r="R427" s="10">
        <f t="shared" si="171"/>
        <v>0</v>
      </c>
      <c r="S427" s="8"/>
    </row>
    <row r="428" spans="1:19">
      <c r="A428" s="59">
        <v>4</v>
      </c>
      <c r="B428" s="59"/>
      <c r="C428" s="12"/>
      <c r="D428" s="59"/>
      <c r="E428" s="59"/>
      <c r="F428" s="59"/>
      <c r="G428" s="59"/>
      <c r="H428" s="59"/>
      <c r="I428" s="59"/>
      <c r="J428" s="59"/>
      <c r="K428" s="59"/>
      <c r="L428" s="59"/>
      <c r="M428" s="59"/>
      <c r="N428" s="3">
        <f t="shared" si="167"/>
        <v>0</v>
      </c>
      <c r="O428" s="9">
        <f t="shared" si="168"/>
        <v>0</v>
      </c>
      <c r="P428" s="4">
        <f t="shared" si="172"/>
        <v>0</v>
      </c>
      <c r="Q428" s="11">
        <f t="shared" si="173"/>
        <v>0</v>
      </c>
      <c r="R428" s="10">
        <f t="shared" si="171"/>
        <v>0</v>
      </c>
      <c r="S428" s="8"/>
    </row>
    <row r="429" spans="1:19">
      <c r="A429" s="59">
        <v>5</v>
      </c>
      <c r="B429" s="59"/>
      <c r="C429" s="12"/>
      <c r="D429" s="59"/>
      <c r="E429" s="59"/>
      <c r="F429" s="59"/>
      <c r="G429" s="59"/>
      <c r="H429" s="59"/>
      <c r="I429" s="59"/>
      <c r="J429" s="59"/>
      <c r="K429" s="59"/>
      <c r="L429" s="59"/>
      <c r="M429" s="59"/>
      <c r="N429" s="3">
        <f t="shared" si="167"/>
        <v>0</v>
      </c>
      <c r="O429" s="9">
        <f t="shared" si="168"/>
        <v>0</v>
      </c>
      <c r="P429" s="4">
        <f t="shared" si="172"/>
        <v>0</v>
      </c>
      <c r="Q429" s="11">
        <f t="shared" si="173"/>
        <v>0</v>
      </c>
      <c r="R429" s="10">
        <f t="shared" si="171"/>
        <v>0</v>
      </c>
      <c r="S429" s="8"/>
    </row>
    <row r="430" spans="1:19">
      <c r="A430" s="59">
        <v>6</v>
      </c>
      <c r="B430" s="59"/>
      <c r="C430" s="12"/>
      <c r="D430" s="59"/>
      <c r="E430" s="59"/>
      <c r="F430" s="59"/>
      <c r="G430" s="59"/>
      <c r="H430" s="59"/>
      <c r="I430" s="59"/>
      <c r="J430" s="59"/>
      <c r="K430" s="59"/>
      <c r="L430" s="59"/>
      <c r="M430" s="59"/>
      <c r="N430" s="3">
        <f t="shared" si="167"/>
        <v>0</v>
      </c>
      <c r="O430" s="9">
        <f t="shared" si="168"/>
        <v>0</v>
      </c>
      <c r="P430" s="4">
        <f t="shared" si="172"/>
        <v>0</v>
      </c>
      <c r="Q430" s="11">
        <f t="shared" si="173"/>
        <v>0</v>
      </c>
      <c r="R430" s="10">
        <f t="shared" si="171"/>
        <v>0</v>
      </c>
      <c r="S430" s="8"/>
    </row>
    <row r="431" spans="1:19">
      <c r="A431" s="59">
        <v>7</v>
      </c>
      <c r="B431" s="59"/>
      <c r="C431" s="12"/>
      <c r="D431" s="59"/>
      <c r="E431" s="59"/>
      <c r="F431" s="59"/>
      <c r="G431" s="59"/>
      <c r="H431" s="59"/>
      <c r="I431" s="59"/>
      <c r="J431" s="59"/>
      <c r="K431" s="59"/>
      <c r="L431" s="59"/>
      <c r="M431" s="59"/>
      <c r="N431" s="3">
        <f t="shared" si="167"/>
        <v>0</v>
      </c>
      <c r="O431" s="9">
        <f t="shared" si="168"/>
        <v>0</v>
      </c>
      <c r="P431" s="4">
        <f t="shared" si="172"/>
        <v>0</v>
      </c>
      <c r="Q431" s="11">
        <f t="shared" si="173"/>
        <v>0</v>
      </c>
      <c r="R431" s="10">
        <f t="shared" si="171"/>
        <v>0</v>
      </c>
      <c r="S431" s="8"/>
    </row>
    <row r="432" spans="1:19">
      <c r="A432" s="59">
        <v>8</v>
      </c>
      <c r="B432" s="59"/>
      <c r="C432" s="12"/>
      <c r="D432" s="59"/>
      <c r="E432" s="59"/>
      <c r="F432" s="59"/>
      <c r="G432" s="59"/>
      <c r="H432" s="59"/>
      <c r="I432" s="59"/>
      <c r="J432" s="59"/>
      <c r="K432" s="59"/>
      <c r="L432" s="59"/>
      <c r="M432" s="59"/>
      <c r="N432" s="3">
        <f t="shared" si="167"/>
        <v>0</v>
      </c>
      <c r="O432" s="9">
        <f t="shared" si="168"/>
        <v>0</v>
      </c>
      <c r="P432" s="4">
        <f t="shared" si="172"/>
        <v>0</v>
      </c>
      <c r="Q432" s="11">
        <f t="shared" si="173"/>
        <v>0</v>
      </c>
      <c r="R432" s="10">
        <f t="shared" si="171"/>
        <v>0</v>
      </c>
      <c r="S432" s="8"/>
    </row>
    <row r="433" spans="1:19">
      <c r="A433" s="59">
        <v>9</v>
      </c>
      <c r="B433" s="59"/>
      <c r="C433" s="12"/>
      <c r="D433" s="59"/>
      <c r="E433" s="59"/>
      <c r="F433" s="59"/>
      <c r="G433" s="59"/>
      <c r="H433" s="59"/>
      <c r="I433" s="59"/>
      <c r="J433" s="59"/>
      <c r="K433" s="59"/>
      <c r="L433" s="59"/>
      <c r="M433" s="59"/>
      <c r="N433" s="3">
        <f t="shared" si="167"/>
        <v>0</v>
      </c>
      <c r="O433" s="9">
        <f t="shared" si="168"/>
        <v>0</v>
      </c>
      <c r="P433" s="4">
        <f t="shared" si="172"/>
        <v>0</v>
      </c>
      <c r="Q433" s="11">
        <f t="shared" si="173"/>
        <v>0</v>
      </c>
      <c r="R433" s="10">
        <f t="shared" si="171"/>
        <v>0</v>
      </c>
      <c r="S433" s="8"/>
    </row>
    <row r="434" spans="1:19">
      <c r="A434" s="59">
        <v>10</v>
      </c>
      <c r="B434" s="59"/>
      <c r="C434" s="12"/>
      <c r="D434" s="59"/>
      <c r="E434" s="59"/>
      <c r="F434" s="59"/>
      <c r="G434" s="59"/>
      <c r="H434" s="59"/>
      <c r="I434" s="59"/>
      <c r="J434" s="59"/>
      <c r="K434" s="59"/>
      <c r="L434" s="59"/>
      <c r="M434" s="59"/>
      <c r="N434" s="3">
        <f t="shared" si="167"/>
        <v>0</v>
      </c>
      <c r="O434" s="9">
        <f t="shared" si="168"/>
        <v>0</v>
      </c>
      <c r="P434" s="4">
        <f t="shared" si="172"/>
        <v>0</v>
      </c>
      <c r="Q434" s="11">
        <f t="shared" si="173"/>
        <v>0</v>
      </c>
      <c r="R434" s="10">
        <f t="shared" si="171"/>
        <v>0</v>
      </c>
      <c r="S434" s="8"/>
    </row>
    <row r="435" spans="1:19">
      <c r="A435" s="62" t="s">
        <v>35</v>
      </c>
      <c r="B435" s="63"/>
      <c r="C435" s="63"/>
      <c r="D435" s="63"/>
      <c r="E435" s="63"/>
      <c r="F435" s="63"/>
      <c r="G435" s="63"/>
      <c r="H435" s="63"/>
      <c r="I435" s="63"/>
      <c r="J435" s="63"/>
      <c r="K435" s="63"/>
      <c r="L435" s="63"/>
      <c r="M435" s="63"/>
      <c r="N435" s="63"/>
      <c r="O435" s="63"/>
      <c r="P435" s="63"/>
      <c r="Q435" s="64"/>
      <c r="R435" s="10">
        <f>SUM(R425:R434)</f>
        <v>0</v>
      </c>
      <c r="S435" s="8"/>
    </row>
    <row r="436" spans="1:19" ht="15.75">
      <c r="A436" s="23" t="s">
        <v>36</v>
      </c>
      <c r="B436" s="23"/>
      <c r="C436" s="15"/>
      <c r="D436" s="15"/>
      <c r="E436" s="15"/>
      <c r="F436" s="15"/>
      <c r="G436" s="15"/>
      <c r="H436" s="15"/>
      <c r="I436" s="15"/>
      <c r="J436" s="15"/>
      <c r="K436" s="15"/>
      <c r="L436" s="15"/>
      <c r="M436" s="15"/>
      <c r="N436" s="15"/>
      <c r="O436" s="15"/>
      <c r="P436" s="15"/>
      <c r="Q436" s="15"/>
      <c r="R436" s="16"/>
      <c r="S436" s="8"/>
    </row>
    <row r="437" spans="1:19">
      <c r="A437" s="48" t="s">
        <v>37</v>
      </c>
      <c r="B437" s="48"/>
      <c r="C437" s="48"/>
      <c r="D437" s="48"/>
      <c r="E437" s="48"/>
      <c r="F437" s="48"/>
      <c r="G437" s="48"/>
      <c r="H437" s="48"/>
      <c r="I437" s="48"/>
      <c r="J437" s="15"/>
      <c r="K437" s="15"/>
      <c r="L437" s="15"/>
      <c r="M437" s="15"/>
      <c r="N437" s="15"/>
      <c r="O437" s="15"/>
      <c r="P437" s="15"/>
      <c r="Q437" s="15"/>
      <c r="R437" s="16"/>
      <c r="S437" s="8"/>
    </row>
    <row r="438" spans="1:19" s="8" customFormat="1">
      <c r="A438" s="48"/>
      <c r="B438" s="48"/>
      <c r="C438" s="48"/>
      <c r="D438" s="48"/>
      <c r="E438" s="48"/>
      <c r="F438" s="48"/>
      <c r="G438" s="48"/>
      <c r="H438" s="48"/>
      <c r="I438" s="48"/>
      <c r="J438" s="15"/>
      <c r="K438" s="15"/>
      <c r="L438" s="15"/>
      <c r="M438" s="15"/>
      <c r="N438" s="15"/>
      <c r="O438" s="15"/>
      <c r="P438" s="15"/>
      <c r="Q438" s="15"/>
      <c r="R438" s="16"/>
    </row>
    <row r="439" spans="1:19">
      <c r="A439" s="65" t="s">
        <v>129</v>
      </c>
      <c r="B439" s="66"/>
      <c r="C439" s="66"/>
      <c r="D439" s="66"/>
      <c r="E439" s="66"/>
      <c r="F439" s="66"/>
      <c r="G439" s="66"/>
      <c r="H439" s="66"/>
      <c r="I439" s="66"/>
      <c r="J439" s="66"/>
      <c r="K439" s="66"/>
      <c r="L439" s="66"/>
      <c r="M439" s="66"/>
      <c r="N439" s="66"/>
      <c r="O439" s="66"/>
      <c r="P439" s="66"/>
      <c r="Q439" s="55"/>
      <c r="R439" s="8"/>
      <c r="S439" s="8"/>
    </row>
    <row r="440" spans="1:19" ht="18">
      <c r="A440" s="67" t="s">
        <v>26</v>
      </c>
      <c r="B440" s="68"/>
      <c r="C440" s="68"/>
      <c r="D440" s="49"/>
      <c r="E440" s="49"/>
      <c r="F440" s="49"/>
      <c r="G440" s="49"/>
      <c r="H440" s="49"/>
      <c r="I440" s="49"/>
      <c r="J440" s="49"/>
      <c r="K440" s="49"/>
      <c r="L440" s="49"/>
      <c r="M440" s="49"/>
      <c r="N440" s="49"/>
      <c r="O440" s="49"/>
      <c r="P440" s="49"/>
      <c r="Q440" s="55"/>
      <c r="R440" s="8"/>
      <c r="S440" s="8"/>
    </row>
    <row r="441" spans="1:19">
      <c r="A441" s="65" t="s">
        <v>130</v>
      </c>
      <c r="B441" s="66"/>
      <c r="C441" s="66"/>
      <c r="D441" s="66"/>
      <c r="E441" s="66"/>
      <c r="F441" s="66"/>
      <c r="G441" s="66"/>
      <c r="H441" s="66"/>
      <c r="I441" s="66"/>
      <c r="J441" s="66"/>
      <c r="K441" s="66"/>
      <c r="L441" s="66"/>
      <c r="M441" s="66"/>
      <c r="N441" s="66"/>
      <c r="O441" s="66"/>
      <c r="P441" s="66"/>
      <c r="Q441" s="55"/>
      <c r="R441" s="8"/>
      <c r="S441" s="8"/>
    </row>
    <row r="442" spans="1:19">
      <c r="A442" s="59">
        <v>1</v>
      </c>
      <c r="B442" s="59"/>
      <c r="C442" s="12"/>
      <c r="D442" s="59"/>
      <c r="E442" s="59"/>
      <c r="F442" s="59"/>
      <c r="G442" s="59"/>
      <c r="H442" s="59"/>
      <c r="I442" s="59"/>
      <c r="J442" s="59"/>
      <c r="K442" s="59"/>
      <c r="L442" s="59"/>
      <c r="M442" s="59"/>
      <c r="N442" s="3">
        <f t="shared" ref="N442:N451" si="174">(IF(F442="OŽ",IF(L442=1,550.8,IF(L442=2,426.38,IF(L442=3,342.14,IF(L442=4,181.44,IF(L442=5,168.48,IF(L442=6,155.52,IF(L442=7,148.5,IF(L442=8,144,0))))))))+IF(L442&lt;=8,0,IF(L442&lt;=16,137.7,IF(L442&lt;=24,108,IF(L442&lt;=32,80.1,IF(L442&lt;=36,52.2,0)))))-IF(L442&lt;=8,0,IF(L442&lt;=16,(L442-9)*2.754,IF(L442&lt;=24,(L442-17)* 2.754,IF(L442&lt;=32,(L442-25)* 2.754,IF(L442&lt;=36,(L442-33)*2.754,0))))),0)+IF(F442="PČ",IF(L442=1,449,IF(L442=2,314.6,IF(L442=3,238,IF(L442=4,172,IF(L442=5,159,IF(L442=6,145,IF(L442=7,132,IF(L442=8,119,0))))))))+IF(L442&lt;=8,0,IF(L442&lt;=16,88,IF(L442&lt;=24,55,IF(L442&lt;=32,22,0))))-IF(L442&lt;=8,0,IF(L442&lt;=16,(L442-9)*2.245,IF(L442&lt;=24,(L442-17)*2.245,IF(L442&lt;=32,(L442-25)*2.245,0)))),0)+IF(F442="PČneol",IF(L442=1,85,IF(L442=2,64.61,IF(L442=3,50.76,IF(L442=4,16.25,IF(L442=5,15,IF(L442=6,13.75,IF(L442=7,12.5,IF(L442=8,11.25,0))))))))+IF(L442&lt;=8,0,IF(L442&lt;=16,9,0))-IF(L442&lt;=8,0,IF(L442&lt;=16,(L442-9)*0.425,0)),0)+IF(F442="PŽ",IF(L442=1,85,IF(L442=2,59.5,IF(L442=3,45,IF(L442=4,32.5,IF(L442=5,30,IF(L442=6,27.5,IF(L442=7,25,IF(L442=8,22.5,0))))))))+IF(L442&lt;=8,0,IF(L442&lt;=16,19,IF(L442&lt;=24,13,IF(L442&lt;=32,8,0))))-IF(L442&lt;=8,0,IF(L442&lt;=16,(L442-9)*0.425,IF(L442&lt;=24,(L442-17)*0.425,IF(L442&lt;=32,(L442-25)*0.425,0)))),0)+IF(F442="EČ",IF(L442=1,204,IF(L442=2,156.24,IF(L442=3,123.84,IF(L442=4,72,IF(L442=5,66,IF(L442=6,60,IF(L442=7,54,IF(L442=8,48,0))))))))+IF(L442&lt;=8,0,IF(L442&lt;=16,40,IF(L442&lt;=24,25,0)))-IF(L442&lt;=8,0,IF(L442&lt;=16,(L442-9)*1.02,IF(L442&lt;=24,(L442-17)*1.02,0))),0)+IF(F442="EČneol",IF(L442=1,68,IF(L442=2,51.69,IF(L442=3,40.61,IF(L442=4,13,IF(L442=5,12,IF(L442=6,11,IF(L442=7,10,IF(L442=8,9,0)))))))))+IF(F442="EŽ",IF(L442=1,68,IF(L442=2,47.6,IF(L442=3,36,IF(L442=4,18,IF(L442=5,16.5,IF(L442=6,15,IF(L442=7,13.5,IF(L442=8,12,0))))))))+IF(L442&lt;=8,0,IF(L442&lt;=16,10,IF(L442&lt;=24,6,0)))-IF(L442&lt;=8,0,IF(L442&lt;=16,(L442-9)*0.34,IF(L442&lt;=24,(L442-17)*0.34,0))),0)+IF(F442="PT",IF(L442=1,68,IF(L442=2,52.08,IF(L442=3,41.28,IF(L442=4,24,IF(L442=5,22,IF(L442=6,20,IF(L442=7,18,IF(L442=8,16,0))))))))+IF(L442&lt;=8,0,IF(L442&lt;=16,13,IF(L442&lt;=24,9,IF(L442&lt;=32,4,0))))-IF(L442&lt;=8,0,IF(L442&lt;=16,(L442-9)*0.34,IF(L442&lt;=24,(L442-17)*0.34,IF(L442&lt;=32,(L442-25)*0.34,0)))),0)+IF(F442="JOŽ",IF(L442=1,85,IF(L442=2,59.5,IF(L442=3,45,IF(L442=4,32.5,IF(L442=5,30,IF(L442=6,27.5,IF(L442=7,25,IF(L442=8,22.5,0))))))))+IF(L442&lt;=8,0,IF(L442&lt;=16,19,IF(L442&lt;=24,13,0)))-IF(L442&lt;=8,0,IF(L442&lt;=16,(L442-9)*0.425,IF(L442&lt;=24,(L442-17)*0.425,0))),0)+IF(F442="JPČ",IF(L442=1,68,IF(L442=2,47.6,IF(L442=3,36,IF(L442=4,26,IF(L442=5,24,IF(L442=6,22,IF(L442=7,20,IF(L442=8,18,0))))))))+IF(L442&lt;=8,0,IF(L442&lt;=16,13,IF(L442&lt;=24,9,0)))-IF(L442&lt;=8,0,IF(L442&lt;=16,(L442-9)*0.34,IF(L442&lt;=24,(L442-17)*0.34,0))),0)+IF(F442="JEČ",IF(L442=1,34,IF(L442=2,26.04,IF(L442=3,20.6,IF(L442=4,12,IF(L442=5,11,IF(L442=6,10,IF(L442=7,9,IF(L442=8,8,0))))))))+IF(L442&lt;=8,0,IF(L442&lt;=16,6,0))-IF(L442&lt;=8,0,IF(L442&lt;=16,(L442-9)*0.17,0)),0)+IF(F442="JEOF",IF(L442=1,34,IF(L442=2,26.04,IF(L442=3,20.6,IF(L442=4,12,IF(L442=5,11,IF(L442=6,10,IF(L442=7,9,IF(L442=8,8,0))))))))+IF(L442&lt;=8,0,IF(L442&lt;=16,6,0))-IF(L442&lt;=8,0,IF(L442&lt;=16,(L442-9)*0.17,0)),0)+IF(F442="JnPČ",IF(L442=1,51,IF(L442=2,35.7,IF(L442=3,27,IF(L442=4,19.5,IF(L442=5,18,IF(L442=6,16.5,IF(L442=7,15,IF(L442=8,13.5,0))))))))+IF(L442&lt;=8,0,IF(L442&lt;=16,10,0))-IF(L442&lt;=8,0,IF(L442&lt;=16,(L442-9)*0.255,0)),0)+IF(F442="JnEČ",IF(L442=1,25.5,IF(L442=2,19.53,IF(L442=3,15.48,IF(L442=4,9,IF(L442=5,8.25,IF(L442=6,7.5,IF(L442=7,6.75,IF(L442=8,6,0))))))))+IF(L442&lt;=8,0,IF(L442&lt;=16,5,0))-IF(L442&lt;=8,0,IF(L442&lt;=16,(L442-9)*0.1275,0)),0)+IF(F442="JčPČ",IF(L442=1,21.25,IF(L442=2,14.5,IF(L442=3,11.5,IF(L442=4,7,IF(L442=5,6.5,IF(L442=6,6,IF(L442=7,5.5,IF(L442=8,5,0))))))))+IF(L442&lt;=8,0,IF(L442&lt;=16,4,0))-IF(L442&lt;=8,0,IF(L442&lt;=16,(L442-9)*0.10625,0)),0)+IF(F442="JčEČ",IF(L442=1,17,IF(L442=2,13.02,IF(L442=3,10.32,IF(L442=4,6,IF(L442=5,5.5,IF(L442=6,5,IF(L442=7,4.5,IF(L442=8,4,0))))))))+IF(L442&lt;=8,0,IF(L442&lt;=16,3,0))-IF(L442&lt;=8,0,IF(L442&lt;=16,(L442-9)*0.085,0)),0)+IF(F442="NEAK",IF(L442=1,11.48,IF(L442=2,8.79,IF(L442=3,6.97,IF(L442=4,4.05,IF(L442=5,3.71,IF(L442=6,3.38,IF(L442=7,3.04,IF(L442=8,2.7,0))))))))+IF(L442&lt;=8,0,IF(L442&lt;=16,2,IF(L442&lt;=24,1.3,0)))-IF(L442&lt;=8,0,IF(L442&lt;=16,(L442-9)*0.0574,IF(L442&lt;=24,(L442-17)*0.0574,0))),0))*IF(L442&lt;0,1,IF(OR(F442="PČ",F442="PŽ",F442="PT"),IF(J442&lt;32,J442/32,1),1))* IF(L442&lt;0,1,IF(OR(F442="EČ",F442="EŽ",F442="JOŽ",F442="JPČ",F442="NEAK"),IF(J442&lt;24,J442/24,1),1))*IF(L442&lt;0,1,IF(OR(F442="PČneol",F442="JEČ",F442="JEOF",F442="JnPČ",F442="JnEČ",F442="JčPČ",F442="JčEČ"),IF(J442&lt;16,J442/16,1),1))*IF(L442&lt;0,1,IF(F442="EČneol",IF(J442&lt;8,J442/8,1),1))</f>
        <v>0</v>
      </c>
      <c r="O442" s="9">
        <f t="shared" ref="O442:O451" si="175">IF(F442="OŽ",N442,IF(H442="Ne",IF(J442*0.3&lt;J442-L442,N442,0),IF(J442*0.1&lt;J442-L442,N442,0)))</f>
        <v>0</v>
      </c>
      <c r="P442" s="4">
        <f t="shared" ref="P442" si="176">IF(O442=0,0,IF(F442="OŽ",IF(L442&gt;35,0,IF(J442&gt;35,(36-L442)*1.836,((36-L442)-(36-J442))*1.836)),0)+IF(F442="PČ",IF(L442&gt;31,0,IF(J442&gt;31,(32-L442)*1.347,((32-L442)-(32-J442))*1.347)),0)+ IF(F442="PČneol",IF(L442&gt;15,0,IF(J442&gt;15,(16-L442)*0.255,((16-L442)-(16-J442))*0.255)),0)+IF(F442="PŽ",IF(L442&gt;31,0,IF(J442&gt;31,(32-L442)*0.255,((32-L442)-(32-J442))*0.255)),0)+IF(F442="EČ",IF(L442&gt;23,0,IF(J442&gt;23,(24-L442)*0.612,((24-L442)-(24-J442))*0.612)),0)+IF(F442="EČneol",IF(L442&gt;7,0,IF(J442&gt;7,(8-L442)*0.204,((8-L442)-(8-J442))*0.204)),0)+IF(F442="EŽ",IF(L442&gt;23,0,IF(J442&gt;23,(24-L442)*0.204,((24-L442)-(24-J442))*0.204)),0)+IF(F442="PT",IF(L442&gt;31,0,IF(J442&gt;31,(32-L442)*0.204,((32-L442)-(32-J442))*0.204)),0)+IF(F442="JOŽ",IF(L442&gt;23,0,IF(J442&gt;23,(24-L442)*0.255,((24-L442)-(24-J442))*0.255)),0)+IF(F442="JPČ",IF(L442&gt;23,0,IF(J442&gt;23,(24-L442)*0.204,((24-L442)-(24-J442))*0.204)),0)+IF(F442="JEČ",IF(L442&gt;15,0,IF(J442&gt;15,(16-L442)*0.102,((16-L442)-(16-J442))*0.102)),0)+IF(F442="JEOF",IF(L442&gt;15,0,IF(J442&gt;15,(16-L442)*0.102,((16-L442)-(16-J442))*0.102)),0)+IF(F442="JnPČ",IF(L442&gt;15,0,IF(J442&gt;15,(16-L442)*0.153,((16-L442)-(16-J442))*0.153)),0)+IF(F442="JnEČ",IF(L442&gt;15,0,IF(J442&gt;15,(16-L442)*0.0765,((16-L442)-(16-J442))*0.0765)),0)+IF(F442="JčPČ",IF(L442&gt;15,0,IF(J442&gt;15,(16-L442)*0.06375,((16-L442)-(16-J442))*0.06375)),0)+IF(F442="JčEČ",IF(L442&gt;15,0,IF(J442&gt;15,(16-L442)*0.051,((16-L442)-(16-J442))*0.051)),0)+IF(F442="NEAK",IF(L442&gt;23,0,IF(J442&gt;23,(24-L442)*0.03444,((24-L442)-(24-J442))*0.03444)),0))</f>
        <v>0</v>
      </c>
      <c r="Q442" s="11">
        <f t="shared" ref="Q442" si="177">IF(ISERROR(P442*100/N442),0,(P442*100/N442))</f>
        <v>0</v>
      </c>
      <c r="R442" s="10">
        <f t="shared" ref="R442:R451" si="178">IF(Q442&lt;=30,O442+P442,O442+O442*0.3)*IF(G442=1,0.4,IF(G442=2,0.75,IF(G442="1 (kas 4 m. 1 k. nerengiamos)",0.52,1)))*IF(D442="olimpinė",1,IF(M442="Ne",0.5,1))*IF(OR(A$5="Lietuvos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federacija"),IF(OR(J442&lt;8,K442&lt;16),0,1),1)*E442*IF(I442&lt;=1,1,1/I442)*IF(OR(A$5="Lietuvos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42" s="8"/>
    </row>
    <row r="443" spans="1:19">
      <c r="A443" s="59">
        <v>2</v>
      </c>
      <c r="B443" s="59"/>
      <c r="C443" s="12"/>
      <c r="D443" s="59"/>
      <c r="E443" s="59"/>
      <c r="F443" s="59"/>
      <c r="G443" s="59"/>
      <c r="H443" s="59"/>
      <c r="I443" s="59"/>
      <c r="J443" s="59"/>
      <c r="K443" s="59"/>
      <c r="L443" s="59"/>
      <c r="M443" s="59"/>
      <c r="N443" s="3">
        <f t="shared" si="174"/>
        <v>0</v>
      </c>
      <c r="O443" s="9">
        <f t="shared" si="175"/>
        <v>0</v>
      </c>
      <c r="P443" s="4">
        <f t="shared" ref="P443:P451" si="179">IF(O443=0,0,IF(F443="OŽ",IF(L443&gt;35,0,IF(J443&gt;35,(36-L443)*1.836,((36-L443)-(36-J443))*1.836)),0)+IF(F443="PČ",IF(L443&gt;31,0,IF(J443&gt;31,(32-L443)*1.347,((32-L443)-(32-J443))*1.347)),0)+ IF(F443="PČneol",IF(L443&gt;15,0,IF(J443&gt;15,(16-L443)*0.255,((16-L443)-(16-J443))*0.255)),0)+IF(F443="PŽ",IF(L443&gt;31,0,IF(J443&gt;31,(32-L443)*0.255,((32-L443)-(32-J443))*0.255)),0)+IF(F443="EČ",IF(L443&gt;23,0,IF(J443&gt;23,(24-L443)*0.612,((24-L443)-(24-J443))*0.612)),0)+IF(F443="EČneol",IF(L443&gt;7,0,IF(J443&gt;7,(8-L443)*0.204,((8-L443)-(8-J443))*0.204)),0)+IF(F443="EŽ",IF(L443&gt;23,0,IF(J443&gt;23,(24-L443)*0.204,((24-L443)-(24-J443))*0.204)),0)+IF(F443="PT",IF(L443&gt;31,0,IF(J443&gt;31,(32-L443)*0.204,((32-L443)-(32-J443))*0.204)),0)+IF(F443="JOŽ",IF(L443&gt;23,0,IF(J443&gt;23,(24-L443)*0.255,((24-L443)-(24-J443))*0.255)),0)+IF(F443="JPČ",IF(L443&gt;23,0,IF(J443&gt;23,(24-L443)*0.204,((24-L443)-(24-J443))*0.204)),0)+IF(F443="JEČ",IF(L443&gt;15,0,IF(J443&gt;15,(16-L443)*0.102,((16-L443)-(16-J443))*0.102)),0)+IF(F443="JEOF",IF(L443&gt;15,0,IF(J443&gt;15,(16-L443)*0.102,((16-L443)-(16-J443))*0.102)),0)+IF(F443="JnPČ",IF(L443&gt;15,0,IF(J443&gt;15,(16-L443)*0.153,((16-L443)-(16-J443))*0.153)),0)+IF(F443="JnEČ",IF(L443&gt;15,0,IF(J443&gt;15,(16-L443)*0.0765,((16-L443)-(16-J443))*0.0765)),0)+IF(F443="JčPČ",IF(L443&gt;15,0,IF(J443&gt;15,(16-L443)*0.06375,((16-L443)-(16-J443))*0.06375)),0)+IF(F443="JčEČ",IF(L443&gt;15,0,IF(J443&gt;15,(16-L443)*0.051,((16-L443)-(16-J443))*0.051)),0)+IF(F443="NEAK",IF(L443&gt;23,0,IF(J443&gt;23,(24-L443)*0.03444,((24-L443)-(24-J443))*0.03444)),0))</f>
        <v>0</v>
      </c>
      <c r="Q443" s="11">
        <f t="shared" ref="Q443:Q451" si="180">IF(ISERROR(P443*100/N443),0,(P443*100/N443))</f>
        <v>0</v>
      </c>
      <c r="R443" s="10">
        <f t="shared" si="178"/>
        <v>0</v>
      </c>
      <c r="S443" s="8"/>
    </row>
    <row r="444" spans="1:19">
      <c r="A444" s="59">
        <v>3</v>
      </c>
      <c r="B444" s="59"/>
      <c r="C444" s="12"/>
      <c r="D444" s="59"/>
      <c r="E444" s="59"/>
      <c r="F444" s="59"/>
      <c r="G444" s="59"/>
      <c r="H444" s="59"/>
      <c r="I444" s="59"/>
      <c r="J444" s="59"/>
      <c r="K444" s="59"/>
      <c r="L444" s="59"/>
      <c r="M444" s="59"/>
      <c r="N444" s="3">
        <f t="shared" si="174"/>
        <v>0</v>
      </c>
      <c r="O444" s="9">
        <f t="shared" si="175"/>
        <v>0</v>
      </c>
      <c r="P444" s="4">
        <f t="shared" si="179"/>
        <v>0</v>
      </c>
      <c r="Q444" s="11">
        <f t="shared" si="180"/>
        <v>0</v>
      </c>
      <c r="R444" s="10">
        <f t="shared" si="178"/>
        <v>0</v>
      </c>
      <c r="S444" s="8"/>
    </row>
    <row r="445" spans="1:19">
      <c r="A445" s="59">
        <v>4</v>
      </c>
      <c r="B445" s="59"/>
      <c r="C445" s="12"/>
      <c r="D445" s="59"/>
      <c r="E445" s="59"/>
      <c r="F445" s="59"/>
      <c r="G445" s="59"/>
      <c r="H445" s="59"/>
      <c r="I445" s="59"/>
      <c r="J445" s="59"/>
      <c r="K445" s="59"/>
      <c r="L445" s="59"/>
      <c r="M445" s="59"/>
      <c r="N445" s="3">
        <f t="shared" si="174"/>
        <v>0</v>
      </c>
      <c r="O445" s="9">
        <f t="shared" si="175"/>
        <v>0</v>
      </c>
      <c r="P445" s="4">
        <f t="shared" si="179"/>
        <v>0</v>
      </c>
      <c r="Q445" s="11">
        <f t="shared" si="180"/>
        <v>0</v>
      </c>
      <c r="R445" s="10">
        <f t="shared" si="178"/>
        <v>0</v>
      </c>
      <c r="S445" s="8"/>
    </row>
    <row r="446" spans="1:19">
      <c r="A446" s="59">
        <v>5</v>
      </c>
      <c r="B446" s="59"/>
      <c r="C446" s="12"/>
      <c r="D446" s="59"/>
      <c r="E446" s="59"/>
      <c r="F446" s="59"/>
      <c r="G446" s="59"/>
      <c r="H446" s="59"/>
      <c r="I446" s="59"/>
      <c r="J446" s="59"/>
      <c r="K446" s="59"/>
      <c r="L446" s="59"/>
      <c r="M446" s="59"/>
      <c r="N446" s="3">
        <f t="shared" si="174"/>
        <v>0</v>
      </c>
      <c r="O446" s="9">
        <f t="shared" si="175"/>
        <v>0</v>
      </c>
      <c r="P446" s="4">
        <f t="shared" si="179"/>
        <v>0</v>
      </c>
      <c r="Q446" s="11">
        <f t="shared" si="180"/>
        <v>0</v>
      </c>
      <c r="R446" s="10">
        <f t="shared" si="178"/>
        <v>0</v>
      </c>
      <c r="S446" s="8"/>
    </row>
    <row r="447" spans="1:19">
      <c r="A447" s="59">
        <v>6</v>
      </c>
      <c r="B447" s="59"/>
      <c r="C447" s="12"/>
      <c r="D447" s="59"/>
      <c r="E447" s="59"/>
      <c r="F447" s="59"/>
      <c r="G447" s="59"/>
      <c r="H447" s="59"/>
      <c r="I447" s="59"/>
      <c r="J447" s="59"/>
      <c r="K447" s="59"/>
      <c r="L447" s="59"/>
      <c r="M447" s="59"/>
      <c r="N447" s="3">
        <f t="shared" si="174"/>
        <v>0</v>
      </c>
      <c r="O447" s="9">
        <f t="shared" si="175"/>
        <v>0</v>
      </c>
      <c r="P447" s="4">
        <f t="shared" si="179"/>
        <v>0</v>
      </c>
      <c r="Q447" s="11">
        <f t="shared" si="180"/>
        <v>0</v>
      </c>
      <c r="R447" s="10">
        <f t="shared" si="178"/>
        <v>0</v>
      </c>
      <c r="S447" s="8"/>
    </row>
    <row r="448" spans="1:19">
      <c r="A448" s="59">
        <v>7</v>
      </c>
      <c r="B448" s="59"/>
      <c r="C448" s="12"/>
      <c r="D448" s="59"/>
      <c r="E448" s="59"/>
      <c r="F448" s="59"/>
      <c r="G448" s="59"/>
      <c r="H448" s="59"/>
      <c r="I448" s="59"/>
      <c r="J448" s="59"/>
      <c r="K448" s="59"/>
      <c r="L448" s="59"/>
      <c r="M448" s="59"/>
      <c r="N448" s="3">
        <f t="shared" si="174"/>
        <v>0</v>
      </c>
      <c r="O448" s="9">
        <f t="shared" si="175"/>
        <v>0</v>
      </c>
      <c r="P448" s="4">
        <f t="shared" si="179"/>
        <v>0</v>
      </c>
      <c r="Q448" s="11">
        <f t="shared" si="180"/>
        <v>0</v>
      </c>
      <c r="R448" s="10">
        <f t="shared" si="178"/>
        <v>0</v>
      </c>
      <c r="S448" s="8"/>
    </row>
    <row r="449" spans="1:19">
      <c r="A449" s="59">
        <v>8</v>
      </c>
      <c r="B449" s="59"/>
      <c r="C449" s="12"/>
      <c r="D449" s="59"/>
      <c r="E449" s="59"/>
      <c r="F449" s="59"/>
      <c r="G449" s="59"/>
      <c r="H449" s="59"/>
      <c r="I449" s="59"/>
      <c r="J449" s="59"/>
      <c r="K449" s="59"/>
      <c r="L449" s="59"/>
      <c r="M449" s="59"/>
      <c r="N449" s="3">
        <f t="shared" si="174"/>
        <v>0</v>
      </c>
      <c r="O449" s="9">
        <f t="shared" si="175"/>
        <v>0</v>
      </c>
      <c r="P449" s="4">
        <f t="shared" si="179"/>
        <v>0</v>
      </c>
      <c r="Q449" s="11">
        <f t="shared" si="180"/>
        <v>0</v>
      </c>
      <c r="R449" s="10">
        <f t="shared" si="178"/>
        <v>0</v>
      </c>
      <c r="S449" s="8"/>
    </row>
    <row r="450" spans="1:19">
      <c r="A450" s="59">
        <v>9</v>
      </c>
      <c r="B450" s="59"/>
      <c r="C450" s="12"/>
      <c r="D450" s="59"/>
      <c r="E450" s="59"/>
      <c r="F450" s="59"/>
      <c r="G450" s="59"/>
      <c r="H450" s="59"/>
      <c r="I450" s="59"/>
      <c r="J450" s="59"/>
      <c r="K450" s="59"/>
      <c r="L450" s="59"/>
      <c r="M450" s="59"/>
      <c r="N450" s="3">
        <f t="shared" si="174"/>
        <v>0</v>
      </c>
      <c r="O450" s="9">
        <f t="shared" si="175"/>
        <v>0</v>
      </c>
      <c r="P450" s="4">
        <f t="shared" si="179"/>
        <v>0</v>
      </c>
      <c r="Q450" s="11">
        <f t="shared" si="180"/>
        <v>0</v>
      </c>
      <c r="R450" s="10">
        <f t="shared" si="178"/>
        <v>0</v>
      </c>
      <c r="S450" s="8"/>
    </row>
    <row r="451" spans="1:19">
      <c r="A451" s="59">
        <v>10</v>
      </c>
      <c r="B451" s="59"/>
      <c r="C451" s="12"/>
      <c r="D451" s="59"/>
      <c r="E451" s="59"/>
      <c r="F451" s="59"/>
      <c r="G451" s="59"/>
      <c r="H451" s="59"/>
      <c r="I451" s="59"/>
      <c r="J451" s="59"/>
      <c r="K451" s="59"/>
      <c r="L451" s="59"/>
      <c r="M451" s="59"/>
      <c r="N451" s="3">
        <f t="shared" si="174"/>
        <v>0</v>
      </c>
      <c r="O451" s="9">
        <f t="shared" si="175"/>
        <v>0</v>
      </c>
      <c r="P451" s="4">
        <f t="shared" si="179"/>
        <v>0</v>
      </c>
      <c r="Q451" s="11">
        <f t="shared" si="180"/>
        <v>0</v>
      </c>
      <c r="R451" s="10">
        <f t="shared" si="178"/>
        <v>0</v>
      </c>
      <c r="S451" s="8"/>
    </row>
    <row r="452" spans="1:19">
      <c r="A452" s="62" t="s">
        <v>35</v>
      </c>
      <c r="B452" s="63"/>
      <c r="C452" s="63"/>
      <c r="D452" s="63"/>
      <c r="E452" s="63"/>
      <c r="F452" s="63"/>
      <c r="G452" s="63"/>
      <c r="H452" s="63"/>
      <c r="I452" s="63"/>
      <c r="J452" s="63"/>
      <c r="K452" s="63"/>
      <c r="L452" s="63"/>
      <c r="M452" s="63"/>
      <c r="N452" s="63"/>
      <c r="O452" s="63"/>
      <c r="P452" s="63"/>
      <c r="Q452" s="64"/>
      <c r="R452" s="10">
        <f>SUM(R442:R451)</f>
        <v>0</v>
      </c>
      <c r="S452" s="8"/>
    </row>
    <row r="453" spans="1:19" ht="15.75">
      <c r="A453" s="23" t="s">
        <v>36</v>
      </c>
      <c r="B453" s="23"/>
      <c r="C453" s="15"/>
      <c r="D453" s="15"/>
      <c r="E453" s="15"/>
      <c r="F453" s="15"/>
      <c r="G453" s="15"/>
      <c r="H453" s="15"/>
      <c r="I453" s="15"/>
      <c r="J453" s="15"/>
      <c r="K453" s="15"/>
      <c r="L453" s="15"/>
      <c r="M453" s="15"/>
      <c r="N453" s="15"/>
      <c r="O453" s="15"/>
      <c r="P453" s="15"/>
      <c r="Q453" s="15"/>
      <c r="R453" s="16"/>
      <c r="S453" s="8"/>
    </row>
    <row r="454" spans="1:19">
      <c r="A454" s="48" t="s">
        <v>37</v>
      </c>
      <c r="B454" s="48"/>
      <c r="C454" s="48"/>
      <c r="D454" s="48"/>
      <c r="E454" s="48"/>
      <c r="F454" s="48"/>
      <c r="G454" s="48"/>
      <c r="H454" s="48"/>
      <c r="I454" s="48"/>
      <c r="J454" s="15"/>
      <c r="K454" s="15"/>
      <c r="L454" s="15"/>
      <c r="M454" s="15"/>
      <c r="N454" s="15"/>
      <c r="O454" s="15"/>
      <c r="P454" s="15"/>
      <c r="Q454" s="15"/>
      <c r="R454" s="16"/>
      <c r="S454" s="8"/>
    </row>
    <row r="455" spans="1:19" s="8" customFormat="1">
      <c r="A455" s="48"/>
      <c r="B455" s="48"/>
      <c r="C455" s="48"/>
      <c r="D455" s="48"/>
      <c r="E455" s="48"/>
      <c r="F455" s="48"/>
      <c r="G455" s="48"/>
      <c r="H455" s="48"/>
      <c r="I455" s="48"/>
      <c r="J455" s="15"/>
      <c r="K455" s="15"/>
      <c r="L455" s="15"/>
      <c r="M455" s="15"/>
      <c r="N455" s="15"/>
      <c r="O455" s="15"/>
      <c r="P455" s="15"/>
      <c r="Q455" s="15"/>
      <c r="R455" s="16"/>
    </row>
    <row r="456" spans="1:19">
      <c r="A456" s="65" t="s">
        <v>129</v>
      </c>
      <c r="B456" s="66"/>
      <c r="C456" s="66"/>
      <c r="D456" s="66"/>
      <c r="E456" s="66"/>
      <c r="F456" s="66"/>
      <c r="G456" s="66"/>
      <c r="H456" s="66"/>
      <c r="I456" s="66"/>
      <c r="J456" s="66"/>
      <c r="K456" s="66"/>
      <c r="L456" s="66"/>
      <c r="M456" s="66"/>
      <c r="N456" s="66"/>
      <c r="O456" s="66"/>
      <c r="P456" s="66"/>
      <c r="Q456" s="55"/>
      <c r="R456" s="8"/>
      <c r="S456" s="8"/>
    </row>
    <row r="457" spans="1:19" ht="18">
      <c r="A457" s="67" t="s">
        <v>26</v>
      </c>
      <c r="B457" s="68"/>
      <c r="C457" s="68"/>
      <c r="D457" s="49"/>
      <c r="E457" s="49"/>
      <c r="F457" s="49"/>
      <c r="G457" s="49"/>
      <c r="H457" s="49"/>
      <c r="I457" s="49"/>
      <c r="J457" s="49"/>
      <c r="K457" s="49"/>
      <c r="L457" s="49"/>
      <c r="M457" s="49"/>
      <c r="N457" s="49"/>
      <c r="O457" s="49"/>
      <c r="P457" s="49"/>
      <c r="Q457" s="55"/>
      <c r="R457" s="8"/>
      <c r="S457" s="8"/>
    </row>
    <row r="458" spans="1:19">
      <c r="A458" s="65" t="s">
        <v>130</v>
      </c>
      <c r="B458" s="66"/>
      <c r="C458" s="66"/>
      <c r="D458" s="66"/>
      <c r="E458" s="66"/>
      <c r="F458" s="66"/>
      <c r="G458" s="66"/>
      <c r="H458" s="66"/>
      <c r="I458" s="66"/>
      <c r="J458" s="66"/>
      <c r="K458" s="66"/>
      <c r="L458" s="66"/>
      <c r="M458" s="66"/>
      <c r="N458" s="66"/>
      <c r="O458" s="66"/>
      <c r="P458" s="66"/>
      <c r="Q458" s="55"/>
      <c r="R458" s="8"/>
      <c r="S458" s="8"/>
    </row>
    <row r="459" spans="1:19">
      <c r="A459" s="59">
        <v>1</v>
      </c>
      <c r="B459" s="59"/>
      <c r="C459" s="12"/>
      <c r="D459" s="59"/>
      <c r="E459" s="59"/>
      <c r="F459" s="59"/>
      <c r="G459" s="59"/>
      <c r="H459" s="59"/>
      <c r="I459" s="59"/>
      <c r="J459" s="59"/>
      <c r="K459" s="59"/>
      <c r="L459" s="59"/>
      <c r="M459" s="59"/>
      <c r="N459" s="3">
        <f t="shared" ref="N459:N468" si="181">(IF(F459="OŽ",IF(L459=1,550.8,IF(L459=2,426.38,IF(L459=3,342.14,IF(L459=4,181.44,IF(L459=5,168.48,IF(L459=6,155.52,IF(L459=7,148.5,IF(L459=8,144,0))))))))+IF(L459&lt;=8,0,IF(L459&lt;=16,137.7,IF(L459&lt;=24,108,IF(L459&lt;=32,80.1,IF(L459&lt;=36,52.2,0)))))-IF(L459&lt;=8,0,IF(L459&lt;=16,(L459-9)*2.754,IF(L459&lt;=24,(L459-17)* 2.754,IF(L459&lt;=32,(L459-25)* 2.754,IF(L459&lt;=36,(L459-33)*2.754,0))))),0)+IF(F459="PČ",IF(L459=1,449,IF(L459=2,314.6,IF(L459=3,238,IF(L459=4,172,IF(L459=5,159,IF(L459=6,145,IF(L459=7,132,IF(L459=8,119,0))))))))+IF(L459&lt;=8,0,IF(L459&lt;=16,88,IF(L459&lt;=24,55,IF(L459&lt;=32,22,0))))-IF(L459&lt;=8,0,IF(L459&lt;=16,(L459-9)*2.245,IF(L459&lt;=24,(L459-17)*2.245,IF(L459&lt;=32,(L459-25)*2.245,0)))),0)+IF(F459="PČneol",IF(L459=1,85,IF(L459=2,64.61,IF(L459=3,50.76,IF(L459=4,16.25,IF(L459=5,15,IF(L459=6,13.75,IF(L459=7,12.5,IF(L459=8,11.25,0))))))))+IF(L459&lt;=8,0,IF(L459&lt;=16,9,0))-IF(L459&lt;=8,0,IF(L459&lt;=16,(L459-9)*0.425,0)),0)+IF(F459="PŽ",IF(L459=1,85,IF(L459=2,59.5,IF(L459=3,45,IF(L459=4,32.5,IF(L459=5,30,IF(L459=6,27.5,IF(L459=7,25,IF(L459=8,22.5,0))))))))+IF(L459&lt;=8,0,IF(L459&lt;=16,19,IF(L459&lt;=24,13,IF(L459&lt;=32,8,0))))-IF(L459&lt;=8,0,IF(L459&lt;=16,(L459-9)*0.425,IF(L459&lt;=24,(L459-17)*0.425,IF(L459&lt;=32,(L459-25)*0.425,0)))),0)+IF(F459="EČ",IF(L459=1,204,IF(L459=2,156.24,IF(L459=3,123.84,IF(L459=4,72,IF(L459=5,66,IF(L459=6,60,IF(L459=7,54,IF(L459=8,48,0))))))))+IF(L459&lt;=8,0,IF(L459&lt;=16,40,IF(L459&lt;=24,25,0)))-IF(L459&lt;=8,0,IF(L459&lt;=16,(L459-9)*1.02,IF(L459&lt;=24,(L459-17)*1.02,0))),0)+IF(F459="EČneol",IF(L459=1,68,IF(L459=2,51.69,IF(L459=3,40.61,IF(L459=4,13,IF(L459=5,12,IF(L459=6,11,IF(L459=7,10,IF(L459=8,9,0)))))))))+IF(F459="EŽ",IF(L459=1,68,IF(L459=2,47.6,IF(L459=3,36,IF(L459=4,18,IF(L459=5,16.5,IF(L459=6,15,IF(L459=7,13.5,IF(L459=8,12,0))))))))+IF(L459&lt;=8,0,IF(L459&lt;=16,10,IF(L459&lt;=24,6,0)))-IF(L459&lt;=8,0,IF(L459&lt;=16,(L459-9)*0.34,IF(L459&lt;=24,(L459-17)*0.34,0))),0)+IF(F459="PT",IF(L459=1,68,IF(L459=2,52.08,IF(L459=3,41.28,IF(L459=4,24,IF(L459=5,22,IF(L459=6,20,IF(L459=7,18,IF(L459=8,16,0))))))))+IF(L459&lt;=8,0,IF(L459&lt;=16,13,IF(L459&lt;=24,9,IF(L459&lt;=32,4,0))))-IF(L459&lt;=8,0,IF(L459&lt;=16,(L459-9)*0.34,IF(L459&lt;=24,(L459-17)*0.34,IF(L459&lt;=32,(L459-25)*0.34,0)))),0)+IF(F459="JOŽ",IF(L459=1,85,IF(L459=2,59.5,IF(L459=3,45,IF(L459=4,32.5,IF(L459=5,30,IF(L459=6,27.5,IF(L459=7,25,IF(L459=8,22.5,0))))))))+IF(L459&lt;=8,0,IF(L459&lt;=16,19,IF(L459&lt;=24,13,0)))-IF(L459&lt;=8,0,IF(L459&lt;=16,(L459-9)*0.425,IF(L459&lt;=24,(L459-17)*0.425,0))),0)+IF(F459="JPČ",IF(L459=1,68,IF(L459=2,47.6,IF(L459=3,36,IF(L459=4,26,IF(L459=5,24,IF(L459=6,22,IF(L459=7,20,IF(L459=8,18,0))))))))+IF(L459&lt;=8,0,IF(L459&lt;=16,13,IF(L459&lt;=24,9,0)))-IF(L459&lt;=8,0,IF(L459&lt;=16,(L459-9)*0.34,IF(L459&lt;=24,(L459-17)*0.34,0))),0)+IF(F459="JEČ",IF(L459=1,34,IF(L459=2,26.04,IF(L459=3,20.6,IF(L459=4,12,IF(L459=5,11,IF(L459=6,10,IF(L459=7,9,IF(L459=8,8,0))))))))+IF(L459&lt;=8,0,IF(L459&lt;=16,6,0))-IF(L459&lt;=8,0,IF(L459&lt;=16,(L459-9)*0.17,0)),0)+IF(F459="JEOF",IF(L459=1,34,IF(L459=2,26.04,IF(L459=3,20.6,IF(L459=4,12,IF(L459=5,11,IF(L459=6,10,IF(L459=7,9,IF(L459=8,8,0))))))))+IF(L459&lt;=8,0,IF(L459&lt;=16,6,0))-IF(L459&lt;=8,0,IF(L459&lt;=16,(L459-9)*0.17,0)),0)+IF(F459="JnPČ",IF(L459=1,51,IF(L459=2,35.7,IF(L459=3,27,IF(L459=4,19.5,IF(L459=5,18,IF(L459=6,16.5,IF(L459=7,15,IF(L459=8,13.5,0))))))))+IF(L459&lt;=8,0,IF(L459&lt;=16,10,0))-IF(L459&lt;=8,0,IF(L459&lt;=16,(L459-9)*0.255,0)),0)+IF(F459="JnEČ",IF(L459=1,25.5,IF(L459=2,19.53,IF(L459=3,15.48,IF(L459=4,9,IF(L459=5,8.25,IF(L459=6,7.5,IF(L459=7,6.75,IF(L459=8,6,0))))))))+IF(L459&lt;=8,0,IF(L459&lt;=16,5,0))-IF(L459&lt;=8,0,IF(L459&lt;=16,(L459-9)*0.1275,0)),0)+IF(F459="JčPČ",IF(L459=1,21.25,IF(L459=2,14.5,IF(L459=3,11.5,IF(L459=4,7,IF(L459=5,6.5,IF(L459=6,6,IF(L459=7,5.5,IF(L459=8,5,0))))))))+IF(L459&lt;=8,0,IF(L459&lt;=16,4,0))-IF(L459&lt;=8,0,IF(L459&lt;=16,(L459-9)*0.10625,0)),0)+IF(F459="JčEČ",IF(L459=1,17,IF(L459=2,13.02,IF(L459=3,10.32,IF(L459=4,6,IF(L459=5,5.5,IF(L459=6,5,IF(L459=7,4.5,IF(L459=8,4,0))))))))+IF(L459&lt;=8,0,IF(L459&lt;=16,3,0))-IF(L459&lt;=8,0,IF(L459&lt;=16,(L459-9)*0.085,0)),0)+IF(F459="NEAK",IF(L459=1,11.48,IF(L459=2,8.79,IF(L459=3,6.97,IF(L459=4,4.05,IF(L459=5,3.71,IF(L459=6,3.38,IF(L459=7,3.04,IF(L459=8,2.7,0))))))))+IF(L459&lt;=8,0,IF(L459&lt;=16,2,IF(L459&lt;=24,1.3,0)))-IF(L459&lt;=8,0,IF(L459&lt;=16,(L459-9)*0.0574,IF(L459&lt;=24,(L459-17)*0.0574,0))),0))*IF(L459&lt;0,1,IF(OR(F459="PČ",F459="PŽ",F459="PT"),IF(J459&lt;32,J459/32,1),1))* IF(L459&lt;0,1,IF(OR(F459="EČ",F459="EŽ",F459="JOŽ",F459="JPČ",F459="NEAK"),IF(J459&lt;24,J459/24,1),1))*IF(L459&lt;0,1,IF(OR(F459="PČneol",F459="JEČ",F459="JEOF",F459="JnPČ",F459="JnEČ",F459="JčPČ",F459="JčEČ"),IF(J459&lt;16,J459/16,1),1))*IF(L459&lt;0,1,IF(F459="EČneol",IF(J459&lt;8,J459/8,1),1))</f>
        <v>0</v>
      </c>
      <c r="O459" s="9">
        <f t="shared" ref="O459:O468" si="182">IF(F459="OŽ",N459,IF(H459="Ne",IF(J459*0.3&lt;J459-L459,N459,0),IF(J459*0.1&lt;J459-L459,N459,0)))</f>
        <v>0</v>
      </c>
      <c r="P459" s="4">
        <f t="shared" ref="P459" si="183">IF(O459=0,0,IF(F459="OŽ",IF(L459&gt;35,0,IF(J459&gt;35,(36-L459)*1.836,((36-L459)-(36-J459))*1.836)),0)+IF(F459="PČ",IF(L459&gt;31,0,IF(J459&gt;31,(32-L459)*1.347,((32-L459)-(32-J459))*1.347)),0)+ IF(F459="PČneol",IF(L459&gt;15,0,IF(J459&gt;15,(16-L459)*0.255,((16-L459)-(16-J459))*0.255)),0)+IF(F459="PŽ",IF(L459&gt;31,0,IF(J459&gt;31,(32-L459)*0.255,((32-L459)-(32-J459))*0.255)),0)+IF(F459="EČ",IF(L459&gt;23,0,IF(J459&gt;23,(24-L459)*0.612,((24-L459)-(24-J459))*0.612)),0)+IF(F459="EČneol",IF(L459&gt;7,0,IF(J459&gt;7,(8-L459)*0.204,((8-L459)-(8-J459))*0.204)),0)+IF(F459="EŽ",IF(L459&gt;23,0,IF(J459&gt;23,(24-L459)*0.204,((24-L459)-(24-J459))*0.204)),0)+IF(F459="PT",IF(L459&gt;31,0,IF(J459&gt;31,(32-L459)*0.204,((32-L459)-(32-J459))*0.204)),0)+IF(F459="JOŽ",IF(L459&gt;23,0,IF(J459&gt;23,(24-L459)*0.255,((24-L459)-(24-J459))*0.255)),0)+IF(F459="JPČ",IF(L459&gt;23,0,IF(J459&gt;23,(24-L459)*0.204,((24-L459)-(24-J459))*0.204)),0)+IF(F459="JEČ",IF(L459&gt;15,0,IF(J459&gt;15,(16-L459)*0.102,((16-L459)-(16-J459))*0.102)),0)+IF(F459="JEOF",IF(L459&gt;15,0,IF(J459&gt;15,(16-L459)*0.102,((16-L459)-(16-J459))*0.102)),0)+IF(F459="JnPČ",IF(L459&gt;15,0,IF(J459&gt;15,(16-L459)*0.153,((16-L459)-(16-J459))*0.153)),0)+IF(F459="JnEČ",IF(L459&gt;15,0,IF(J459&gt;15,(16-L459)*0.0765,((16-L459)-(16-J459))*0.0765)),0)+IF(F459="JčPČ",IF(L459&gt;15,0,IF(J459&gt;15,(16-L459)*0.06375,((16-L459)-(16-J459))*0.06375)),0)+IF(F459="JčEČ",IF(L459&gt;15,0,IF(J459&gt;15,(16-L459)*0.051,((16-L459)-(16-J459))*0.051)),0)+IF(F459="NEAK",IF(L459&gt;23,0,IF(J459&gt;23,(24-L459)*0.03444,((24-L459)-(24-J459))*0.03444)),0))</f>
        <v>0</v>
      </c>
      <c r="Q459" s="11">
        <f t="shared" ref="Q459" si="184">IF(ISERROR(P459*100/N459),0,(P459*100/N459))</f>
        <v>0</v>
      </c>
      <c r="R459" s="10">
        <f t="shared" ref="R459:R468" si="185">IF(Q459&lt;=30,O459+P459,O459+O459*0.3)*IF(G459=1,0.4,IF(G459=2,0.75,IF(G459="1 (kas 4 m. 1 k. nerengiamos)",0.52,1)))*IF(D459="olimpinė",1,IF(M459="Ne",0.5,1))*IF(OR(A$5="Lietuvos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federacija"),IF(OR(J459&lt;8,K459&lt;16),0,1),1)*E459*IF(I459&lt;=1,1,1/I459)*IF(OR(A$5="Lietuvos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59" s="8"/>
    </row>
    <row r="460" spans="1:19">
      <c r="A460" s="59">
        <v>2</v>
      </c>
      <c r="B460" s="59"/>
      <c r="C460" s="12"/>
      <c r="D460" s="59"/>
      <c r="E460" s="59"/>
      <c r="F460" s="59"/>
      <c r="G460" s="59"/>
      <c r="H460" s="59"/>
      <c r="I460" s="59"/>
      <c r="J460" s="59"/>
      <c r="K460" s="59"/>
      <c r="L460" s="59"/>
      <c r="M460" s="59"/>
      <c r="N460" s="3">
        <f t="shared" si="181"/>
        <v>0</v>
      </c>
      <c r="O460" s="9">
        <f t="shared" si="182"/>
        <v>0</v>
      </c>
      <c r="P460" s="4">
        <f t="shared" ref="P460:P468" si="186">IF(O460=0,0,IF(F460="OŽ",IF(L460&gt;35,0,IF(J460&gt;35,(36-L460)*1.836,((36-L460)-(36-J460))*1.836)),0)+IF(F460="PČ",IF(L460&gt;31,0,IF(J460&gt;31,(32-L460)*1.347,((32-L460)-(32-J460))*1.347)),0)+ IF(F460="PČneol",IF(L460&gt;15,0,IF(J460&gt;15,(16-L460)*0.255,((16-L460)-(16-J460))*0.255)),0)+IF(F460="PŽ",IF(L460&gt;31,0,IF(J460&gt;31,(32-L460)*0.255,((32-L460)-(32-J460))*0.255)),0)+IF(F460="EČ",IF(L460&gt;23,0,IF(J460&gt;23,(24-L460)*0.612,((24-L460)-(24-J460))*0.612)),0)+IF(F460="EČneol",IF(L460&gt;7,0,IF(J460&gt;7,(8-L460)*0.204,((8-L460)-(8-J460))*0.204)),0)+IF(F460="EŽ",IF(L460&gt;23,0,IF(J460&gt;23,(24-L460)*0.204,((24-L460)-(24-J460))*0.204)),0)+IF(F460="PT",IF(L460&gt;31,0,IF(J460&gt;31,(32-L460)*0.204,((32-L460)-(32-J460))*0.204)),0)+IF(F460="JOŽ",IF(L460&gt;23,0,IF(J460&gt;23,(24-L460)*0.255,((24-L460)-(24-J460))*0.255)),0)+IF(F460="JPČ",IF(L460&gt;23,0,IF(J460&gt;23,(24-L460)*0.204,((24-L460)-(24-J460))*0.204)),0)+IF(F460="JEČ",IF(L460&gt;15,0,IF(J460&gt;15,(16-L460)*0.102,((16-L460)-(16-J460))*0.102)),0)+IF(F460="JEOF",IF(L460&gt;15,0,IF(J460&gt;15,(16-L460)*0.102,((16-L460)-(16-J460))*0.102)),0)+IF(F460="JnPČ",IF(L460&gt;15,0,IF(J460&gt;15,(16-L460)*0.153,((16-L460)-(16-J460))*0.153)),0)+IF(F460="JnEČ",IF(L460&gt;15,0,IF(J460&gt;15,(16-L460)*0.0765,((16-L460)-(16-J460))*0.0765)),0)+IF(F460="JčPČ",IF(L460&gt;15,0,IF(J460&gt;15,(16-L460)*0.06375,((16-L460)-(16-J460))*0.06375)),0)+IF(F460="JčEČ",IF(L460&gt;15,0,IF(J460&gt;15,(16-L460)*0.051,((16-L460)-(16-J460))*0.051)),0)+IF(F460="NEAK",IF(L460&gt;23,0,IF(J460&gt;23,(24-L460)*0.03444,((24-L460)-(24-J460))*0.03444)),0))</f>
        <v>0</v>
      </c>
      <c r="Q460" s="11">
        <f t="shared" ref="Q460:Q468" si="187">IF(ISERROR(P460*100/N460),0,(P460*100/N460))</f>
        <v>0</v>
      </c>
      <c r="R460" s="10">
        <f t="shared" si="185"/>
        <v>0</v>
      </c>
      <c r="S460" s="8"/>
    </row>
    <row r="461" spans="1:19">
      <c r="A461" s="59">
        <v>3</v>
      </c>
      <c r="B461" s="59"/>
      <c r="C461" s="12"/>
      <c r="D461" s="59"/>
      <c r="E461" s="59"/>
      <c r="F461" s="59"/>
      <c r="G461" s="59"/>
      <c r="H461" s="59"/>
      <c r="I461" s="59"/>
      <c r="J461" s="59"/>
      <c r="K461" s="59"/>
      <c r="L461" s="59"/>
      <c r="M461" s="59"/>
      <c r="N461" s="3">
        <f t="shared" si="181"/>
        <v>0</v>
      </c>
      <c r="O461" s="9">
        <f t="shared" si="182"/>
        <v>0</v>
      </c>
      <c r="P461" s="4">
        <f t="shared" si="186"/>
        <v>0</v>
      </c>
      <c r="Q461" s="11">
        <f t="shared" si="187"/>
        <v>0</v>
      </c>
      <c r="R461" s="10">
        <f t="shared" si="185"/>
        <v>0</v>
      </c>
      <c r="S461" s="8"/>
    </row>
    <row r="462" spans="1:19">
      <c r="A462" s="59">
        <v>4</v>
      </c>
      <c r="B462" s="59"/>
      <c r="C462" s="12"/>
      <c r="D462" s="59"/>
      <c r="E462" s="59"/>
      <c r="F462" s="59"/>
      <c r="G462" s="59"/>
      <c r="H462" s="59"/>
      <c r="I462" s="59"/>
      <c r="J462" s="59"/>
      <c r="K462" s="59"/>
      <c r="L462" s="59"/>
      <c r="M462" s="59"/>
      <c r="N462" s="3">
        <f t="shared" si="181"/>
        <v>0</v>
      </c>
      <c r="O462" s="9">
        <f t="shared" si="182"/>
        <v>0</v>
      </c>
      <c r="P462" s="4">
        <f t="shared" si="186"/>
        <v>0</v>
      </c>
      <c r="Q462" s="11">
        <f t="shared" si="187"/>
        <v>0</v>
      </c>
      <c r="R462" s="10">
        <f t="shared" si="185"/>
        <v>0</v>
      </c>
      <c r="S462" s="8"/>
    </row>
    <row r="463" spans="1:19">
      <c r="A463" s="59">
        <v>5</v>
      </c>
      <c r="B463" s="59"/>
      <c r="C463" s="12"/>
      <c r="D463" s="59"/>
      <c r="E463" s="59"/>
      <c r="F463" s="59"/>
      <c r="G463" s="59"/>
      <c r="H463" s="59"/>
      <c r="I463" s="59"/>
      <c r="J463" s="59"/>
      <c r="K463" s="59"/>
      <c r="L463" s="59"/>
      <c r="M463" s="59"/>
      <c r="N463" s="3">
        <f t="shared" si="181"/>
        <v>0</v>
      </c>
      <c r="O463" s="9">
        <f t="shared" si="182"/>
        <v>0</v>
      </c>
      <c r="P463" s="4">
        <f t="shared" si="186"/>
        <v>0</v>
      </c>
      <c r="Q463" s="11">
        <f t="shared" si="187"/>
        <v>0</v>
      </c>
      <c r="R463" s="10">
        <f t="shared" si="185"/>
        <v>0</v>
      </c>
      <c r="S463" s="8"/>
    </row>
    <row r="464" spans="1:19">
      <c r="A464" s="59">
        <v>6</v>
      </c>
      <c r="B464" s="59"/>
      <c r="C464" s="12"/>
      <c r="D464" s="59"/>
      <c r="E464" s="59"/>
      <c r="F464" s="59"/>
      <c r="G464" s="59"/>
      <c r="H464" s="59"/>
      <c r="I464" s="59"/>
      <c r="J464" s="59"/>
      <c r="K464" s="59"/>
      <c r="L464" s="59"/>
      <c r="M464" s="59"/>
      <c r="N464" s="3">
        <f t="shared" si="181"/>
        <v>0</v>
      </c>
      <c r="O464" s="9">
        <f t="shared" si="182"/>
        <v>0</v>
      </c>
      <c r="P464" s="4">
        <f t="shared" si="186"/>
        <v>0</v>
      </c>
      <c r="Q464" s="11">
        <f t="shared" si="187"/>
        <v>0</v>
      </c>
      <c r="R464" s="10">
        <f t="shared" si="185"/>
        <v>0</v>
      </c>
      <c r="S464" s="8"/>
    </row>
    <row r="465" spans="1:19">
      <c r="A465" s="59">
        <v>7</v>
      </c>
      <c r="B465" s="59"/>
      <c r="C465" s="12"/>
      <c r="D465" s="59"/>
      <c r="E465" s="59"/>
      <c r="F465" s="59"/>
      <c r="G465" s="59"/>
      <c r="H465" s="59"/>
      <c r="I465" s="59"/>
      <c r="J465" s="59"/>
      <c r="K465" s="59"/>
      <c r="L465" s="59"/>
      <c r="M465" s="59"/>
      <c r="N465" s="3">
        <f t="shared" si="181"/>
        <v>0</v>
      </c>
      <c r="O465" s="9">
        <f t="shared" si="182"/>
        <v>0</v>
      </c>
      <c r="P465" s="4">
        <f t="shared" si="186"/>
        <v>0</v>
      </c>
      <c r="Q465" s="11">
        <f t="shared" si="187"/>
        <v>0</v>
      </c>
      <c r="R465" s="10">
        <f t="shared" si="185"/>
        <v>0</v>
      </c>
      <c r="S465" s="8"/>
    </row>
    <row r="466" spans="1:19">
      <c r="A466" s="59">
        <v>8</v>
      </c>
      <c r="B466" s="59"/>
      <c r="C466" s="12"/>
      <c r="D466" s="59"/>
      <c r="E466" s="59"/>
      <c r="F466" s="59"/>
      <c r="G466" s="59"/>
      <c r="H466" s="59"/>
      <c r="I466" s="59"/>
      <c r="J466" s="59"/>
      <c r="K466" s="59"/>
      <c r="L466" s="59"/>
      <c r="M466" s="59"/>
      <c r="N466" s="3">
        <f t="shared" si="181"/>
        <v>0</v>
      </c>
      <c r="O466" s="9">
        <f t="shared" si="182"/>
        <v>0</v>
      </c>
      <c r="P466" s="4">
        <f t="shared" si="186"/>
        <v>0</v>
      </c>
      <c r="Q466" s="11">
        <f t="shared" si="187"/>
        <v>0</v>
      </c>
      <c r="R466" s="10">
        <f t="shared" si="185"/>
        <v>0</v>
      </c>
      <c r="S466" s="8"/>
    </row>
    <row r="467" spans="1:19">
      <c r="A467" s="59">
        <v>9</v>
      </c>
      <c r="B467" s="59"/>
      <c r="C467" s="12"/>
      <c r="D467" s="59"/>
      <c r="E467" s="59"/>
      <c r="F467" s="59"/>
      <c r="G467" s="59"/>
      <c r="H467" s="59"/>
      <c r="I467" s="59"/>
      <c r="J467" s="59"/>
      <c r="K467" s="59"/>
      <c r="L467" s="59"/>
      <c r="M467" s="59"/>
      <c r="N467" s="3">
        <f t="shared" si="181"/>
        <v>0</v>
      </c>
      <c r="O467" s="9">
        <f t="shared" si="182"/>
        <v>0</v>
      </c>
      <c r="P467" s="4">
        <f t="shared" si="186"/>
        <v>0</v>
      </c>
      <c r="Q467" s="11">
        <f t="shared" si="187"/>
        <v>0</v>
      </c>
      <c r="R467" s="10">
        <f t="shared" si="185"/>
        <v>0</v>
      </c>
      <c r="S467" s="8"/>
    </row>
    <row r="468" spans="1:19">
      <c r="A468" s="59">
        <v>10</v>
      </c>
      <c r="B468" s="59"/>
      <c r="C468" s="12"/>
      <c r="D468" s="59"/>
      <c r="E468" s="59"/>
      <c r="F468" s="59"/>
      <c r="G468" s="59"/>
      <c r="H468" s="59"/>
      <c r="I468" s="59"/>
      <c r="J468" s="59"/>
      <c r="K468" s="59"/>
      <c r="L468" s="59"/>
      <c r="M468" s="59"/>
      <c r="N468" s="3">
        <f t="shared" si="181"/>
        <v>0</v>
      </c>
      <c r="O468" s="9">
        <f t="shared" si="182"/>
        <v>0</v>
      </c>
      <c r="P468" s="4">
        <f t="shared" si="186"/>
        <v>0</v>
      </c>
      <c r="Q468" s="11">
        <f t="shared" si="187"/>
        <v>0</v>
      </c>
      <c r="R468" s="10">
        <f t="shared" si="185"/>
        <v>0</v>
      </c>
      <c r="S468" s="8"/>
    </row>
    <row r="469" spans="1:19">
      <c r="A469" s="62" t="s">
        <v>35</v>
      </c>
      <c r="B469" s="63"/>
      <c r="C469" s="63"/>
      <c r="D469" s="63"/>
      <c r="E469" s="63"/>
      <c r="F469" s="63"/>
      <c r="G469" s="63"/>
      <c r="H469" s="63"/>
      <c r="I469" s="63"/>
      <c r="J469" s="63"/>
      <c r="K469" s="63"/>
      <c r="L469" s="63"/>
      <c r="M469" s="63"/>
      <c r="N469" s="63"/>
      <c r="O469" s="63"/>
      <c r="P469" s="63"/>
      <c r="Q469" s="64"/>
      <c r="R469" s="10">
        <f>SUM(R459:R468)</f>
        <v>0</v>
      </c>
      <c r="S469" s="8"/>
    </row>
    <row r="470" spans="1:19" ht="15.75">
      <c r="A470" s="23" t="s">
        <v>36</v>
      </c>
      <c r="B470" s="23"/>
      <c r="C470" s="15"/>
      <c r="D470" s="15"/>
      <c r="E470" s="15"/>
      <c r="F470" s="15"/>
      <c r="G470" s="15"/>
      <c r="H470" s="15"/>
      <c r="I470" s="15"/>
      <c r="J470" s="15"/>
      <c r="K470" s="15"/>
      <c r="L470" s="15"/>
      <c r="M470" s="15"/>
      <c r="N470" s="15"/>
      <c r="O470" s="15"/>
      <c r="P470" s="15"/>
      <c r="Q470" s="15"/>
      <c r="R470" s="16"/>
      <c r="S470" s="8"/>
    </row>
    <row r="471" spans="1:19">
      <c r="A471" s="48" t="s">
        <v>37</v>
      </c>
      <c r="B471" s="48"/>
      <c r="C471" s="48"/>
      <c r="D471" s="48"/>
      <c r="E471" s="48"/>
      <c r="F471" s="48"/>
      <c r="G471" s="48"/>
      <c r="H471" s="48"/>
      <c r="I471" s="48"/>
      <c r="J471" s="15"/>
      <c r="K471" s="15"/>
      <c r="L471" s="15"/>
      <c r="M471" s="15"/>
      <c r="N471" s="15"/>
      <c r="O471" s="15"/>
      <c r="P471" s="15"/>
      <c r="Q471" s="15"/>
      <c r="R471" s="16"/>
      <c r="S471" s="8"/>
    </row>
    <row r="472" spans="1:19" s="8" customFormat="1">
      <c r="A472" s="48"/>
      <c r="B472" s="48"/>
      <c r="C472" s="48"/>
      <c r="D472" s="48"/>
      <c r="E472" s="48"/>
      <c r="F472" s="48"/>
      <c r="G472" s="48"/>
      <c r="H472" s="48"/>
      <c r="I472" s="48"/>
      <c r="J472" s="15"/>
      <c r="K472" s="15"/>
      <c r="L472" s="15"/>
      <c r="M472" s="15"/>
      <c r="N472" s="15"/>
      <c r="O472" s="15"/>
      <c r="P472" s="15"/>
      <c r="Q472" s="15"/>
      <c r="R472" s="16"/>
    </row>
    <row r="473" spans="1:19">
      <c r="A473" s="65" t="s">
        <v>129</v>
      </c>
      <c r="B473" s="66"/>
      <c r="C473" s="66"/>
      <c r="D473" s="66"/>
      <c r="E473" s="66"/>
      <c r="F473" s="66"/>
      <c r="G473" s="66"/>
      <c r="H473" s="66"/>
      <c r="I473" s="66"/>
      <c r="J473" s="66"/>
      <c r="K473" s="66"/>
      <c r="L473" s="66"/>
      <c r="M473" s="66"/>
      <c r="N473" s="66"/>
      <c r="O473" s="66"/>
      <c r="P473" s="66"/>
      <c r="Q473" s="55"/>
      <c r="R473" s="8"/>
      <c r="S473" s="8"/>
    </row>
    <row r="474" spans="1:19" ht="18">
      <c r="A474" s="67" t="s">
        <v>26</v>
      </c>
      <c r="B474" s="68"/>
      <c r="C474" s="68"/>
      <c r="D474" s="49"/>
      <c r="E474" s="49"/>
      <c r="F474" s="49"/>
      <c r="G474" s="49"/>
      <c r="H474" s="49"/>
      <c r="I474" s="49"/>
      <c r="J474" s="49"/>
      <c r="K474" s="49"/>
      <c r="L474" s="49"/>
      <c r="M474" s="49"/>
      <c r="N474" s="49"/>
      <c r="O474" s="49"/>
      <c r="P474" s="49"/>
      <c r="Q474" s="55"/>
      <c r="R474" s="8"/>
      <c r="S474" s="8"/>
    </row>
    <row r="475" spans="1:19">
      <c r="A475" s="65" t="s">
        <v>130</v>
      </c>
      <c r="B475" s="66"/>
      <c r="C475" s="66"/>
      <c r="D475" s="66"/>
      <c r="E475" s="66"/>
      <c r="F475" s="66"/>
      <c r="G475" s="66"/>
      <c r="H475" s="66"/>
      <c r="I475" s="66"/>
      <c r="J475" s="66"/>
      <c r="K475" s="66"/>
      <c r="L475" s="66"/>
      <c r="M475" s="66"/>
      <c r="N475" s="66"/>
      <c r="O475" s="66"/>
      <c r="P475" s="66"/>
      <c r="Q475" s="55"/>
      <c r="R475" s="8"/>
      <c r="S475" s="8"/>
    </row>
    <row r="476" spans="1:19">
      <c r="A476" s="59">
        <v>1</v>
      </c>
      <c r="B476" s="59"/>
      <c r="C476" s="12"/>
      <c r="D476" s="59"/>
      <c r="E476" s="59"/>
      <c r="F476" s="59"/>
      <c r="G476" s="59"/>
      <c r="H476" s="59"/>
      <c r="I476" s="59"/>
      <c r="J476" s="59"/>
      <c r="K476" s="59"/>
      <c r="L476" s="59"/>
      <c r="M476" s="59"/>
      <c r="N476" s="3">
        <f t="shared" ref="N476:N485" si="188">(IF(F476="OŽ",IF(L476=1,550.8,IF(L476=2,426.38,IF(L476=3,342.14,IF(L476=4,181.44,IF(L476=5,168.48,IF(L476=6,155.52,IF(L476=7,148.5,IF(L476=8,144,0))))))))+IF(L476&lt;=8,0,IF(L476&lt;=16,137.7,IF(L476&lt;=24,108,IF(L476&lt;=32,80.1,IF(L476&lt;=36,52.2,0)))))-IF(L476&lt;=8,0,IF(L476&lt;=16,(L476-9)*2.754,IF(L476&lt;=24,(L476-17)* 2.754,IF(L476&lt;=32,(L476-25)* 2.754,IF(L476&lt;=36,(L476-33)*2.754,0))))),0)+IF(F476="PČ",IF(L476=1,449,IF(L476=2,314.6,IF(L476=3,238,IF(L476=4,172,IF(L476=5,159,IF(L476=6,145,IF(L476=7,132,IF(L476=8,119,0))))))))+IF(L476&lt;=8,0,IF(L476&lt;=16,88,IF(L476&lt;=24,55,IF(L476&lt;=32,22,0))))-IF(L476&lt;=8,0,IF(L476&lt;=16,(L476-9)*2.245,IF(L476&lt;=24,(L476-17)*2.245,IF(L476&lt;=32,(L476-25)*2.245,0)))),0)+IF(F476="PČneol",IF(L476=1,85,IF(L476=2,64.61,IF(L476=3,50.76,IF(L476=4,16.25,IF(L476=5,15,IF(L476=6,13.75,IF(L476=7,12.5,IF(L476=8,11.25,0))))))))+IF(L476&lt;=8,0,IF(L476&lt;=16,9,0))-IF(L476&lt;=8,0,IF(L476&lt;=16,(L476-9)*0.425,0)),0)+IF(F476="PŽ",IF(L476=1,85,IF(L476=2,59.5,IF(L476=3,45,IF(L476=4,32.5,IF(L476=5,30,IF(L476=6,27.5,IF(L476=7,25,IF(L476=8,22.5,0))))))))+IF(L476&lt;=8,0,IF(L476&lt;=16,19,IF(L476&lt;=24,13,IF(L476&lt;=32,8,0))))-IF(L476&lt;=8,0,IF(L476&lt;=16,(L476-9)*0.425,IF(L476&lt;=24,(L476-17)*0.425,IF(L476&lt;=32,(L476-25)*0.425,0)))),0)+IF(F476="EČ",IF(L476=1,204,IF(L476=2,156.24,IF(L476=3,123.84,IF(L476=4,72,IF(L476=5,66,IF(L476=6,60,IF(L476=7,54,IF(L476=8,48,0))))))))+IF(L476&lt;=8,0,IF(L476&lt;=16,40,IF(L476&lt;=24,25,0)))-IF(L476&lt;=8,0,IF(L476&lt;=16,(L476-9)*1.02,IF(L476&lt;=24,(L476-17)*1.02,0))),0)+IF(F476="EČneol",IF(L476=1,68,IF(L476=2,51.69,IF(L476=3,40.61,IF(L476=4,13,IF(L476=5,12,IF(L476=6,11,IF(L476=7,10,IF(L476=8,9,0)))))))))+IF(F476="EŽ",IF(L476=1,68,IF(L476=2,47.6,IF(L476=3,36,IF(L476=4,18,IF(L476=5,16.5,IF(L476=6,15,IF(L476=7,13.5,IF(L476=8,12,0))))))))+IF(L476&lt;=8,0,IF(L476&lt;=16,10,IF(L476&lt;=24,6,0)))-IF(L476&lt;=8,0,IF(L476&lt;=16,(L476-9)*0.34,IF(L476&lt;=24,(L476-17)*0.34,0))),0)+IF(F476="PT",IF(L476=1,68,IF(L476=2,52.08,IF(L476=3,41.28,IF(L476=4,24,IF(L476=5,22,IF(L476=6,20,IF(L476=7,18,IF(L476=8,16,0))))))))+IF(L476&lt;=8,0,IF(L476&lt;=16,13,IF(L476&lt;=24,9,IF(L476&lt;=32,4,0))))-IF(L476&lt;=8,0,IF(L476&lt;=16,(L476-9)*0.34,IF(L476&lt;=24,(L476-17)*0.34,IF(L476&lt;=32,(L476-25)*0.34,0)))),0)+IF(F476="JOŽ",IF(L476=1,85,IF(L476=2,59.5,IF(L476=3,45,IF(L476=4,32.5,IF(L476=5,30,IF(L476=6,27.5,IF(L476=7,25,IF(L476=8,22.5,0))))))))+IF(L476&lt;=8,0,IF(L476&lt;=16,19,IF(L476&lt;=24,13,0)))-IF(L476&lt;=8,0,IF(L476&lt;=16,(L476-9)*0.425,IF(L476&lt;=24,(L476-17)*0.425,0))),0)+IF(F476="JPČ",IF(L476=1,68,IF(L476=2,47.6,IF(L476=3,36,IF(L476=4,26,IF(L476=5,24,IF(L476=6,22,IF(L476=7,20,IF(L476=8,18,0))))))))+IF(L476&lt;=8,0,IF(L476&lt;=16,13,IF(L476&lt;=24,9,0)))-IF(L476&lt;=8,0,IF(L476&lt;=16,(L476-9)*0.34,IF(L476&lt;=24,(L476-17)*0.34,0))),0)+IF(F476="JEČ",IF(L476=1,34,IF(L476=2,26.04,IF(L476=3,20.6,IF(L476=4,12,IF(L476=5,11,IF(L476=6,10,IF(L476=7,9,IF(L476=8,8,0))))))))+IF(L476&lt;=8,0,IF(L476&lt;=16,6,0))-IF(L476&lt;=8,0,IF(L476&lt;=16,(L476-9)*0.17,0)),0)+IF(F476="JEOF",IF(L476=1,34,IF(L476=2,26.04,IF(L476=3,20.6,IF(L476=4,12,IF(L476=5,11,IF(L476=6,10,IF(L476=7,9,IF(L476=8,8,0))))))))+IF(L476&lt;=8,0,IF(L476&lt;=16,6,0))-IF(L476&lt;=8,0,IF(L476&lt;=16,(L476-9)*0.17,0)),0)+IF(F476="JnPČ",IF(L476=1,51,IF(L476=2,35.7,IF(L476=3,27,IF(L476=4,19.5,IF(L476=5,18,IF(L476=6,16.5,IF(L476=7,15,IF(L476=8,13.5,0))))))))+IF(L476&lt;=8,0,IF(L476&lt;=16,10,0))-IF(L476&lt;=8,0,IF(L476&lt;=16,(L476-9)*0.255,0)),0)+IF(F476="JnEČ",IF(L476=1,25.5,IF(L476=2,19.53,IF(L476=3,15.48,IF(L476=4,9,IF(L476=5,8.25,IF(L476=6,7.5,IF(L476=7,6.75,IF(L476=8,6,0))))))))+IF(L476&lt;=8,0,IF(L476&lt;=16,5,0))-IF(L476&lt;=8,0,IF(L476&lt;=16,(L476-9)*0.1275,0)),0)+IF(F476="JčPČ",IF(L476=1,21.25,IF(L476=2,14.5,IF(L476=3,11.5,IF(L476=4,7,IF(L476=5,6.5,IF(L476=6,6,IF(L476=7,5.5,IF(L476=8,5,0))))))))+IF(L476&lt;=8,0,IF(L476&lt;=16,4,0))-IF(L476&lt;=8,0,IF(L476&lt;=16,(L476-9)*0.10625,0)),0)+IF(F476="JčEČ",IF(L476=1,17,IF(L476=2,13.02,IF(L476=3,10.32,IF(L476=4,6,IF(L476=5,5.5,IF(L476=6,5,IF(L476=7,4.5,IF(L476=8,4,0))))))))+IF(L476&lt;=8,0,IF(L476&lt;=16,3,0))-IF(L476&lt;=8,0,IF(L476&lt;=16,(L476-9)*0.085,0)),0)+IF(F476="NEAK",IF(L476=1,11.48,IF(L476=2,8.79,IF(L476=3,6.97,IF(L476=4,4.05,IF(L476=5,3.71,IF(L476=6,3.38,IF(L476=7,3.04,IF(L476=8,2.7,0))))))))+IF(L476&lt;=8,0,IF(L476&lt;=16,2,IF(L476&lt;=24,1.3,0)))-IF(L476&lt;=8,0,IF(L476&lt;=16,(L476-9)*0.0574,IF(L476&lt;=24,(L476-17)*0.0574,0))),0))*IF(L476&lt;0,1,IF(OR(F476="PČ",F476="PŽ",F476="PT"),IF(J476&lt;32,J476/32,1),1))* IF(L476&lt;0,1,IF(OR(F476="EČ",F476="EŽ",F476="JOŽ",F476="JPČ",F476="NEAK"),IF(J476&lt;24,J476/24,1),1))*IF(L476&lt;0,1,IF(OR(F476="PČneol",F476="JEČ",F476="JEOF",F476="JnPČ",F476="JnEČ",F476="JčPČ",F476="JčEČ"),IF(J476&lt;16,J476/16,1),1))*IF(L476&lt;0,1,IF(F476="EČneol",IF(J476&lt;8,J476/8,1),1))</f>
        <v>0</v>
      </c>
      <c r="O476" s="9">
        <f t="shared" ref="O476:O485" si="189">IF(F476="OŽ",N476,IF(H476="Ne",IF(J476*0.3&lt;J476-L476,N476,0),IF(J476*0.1&lt;J476-L476,N476,0)))</f>
        <v>0</v>
      </c>
      <c r="P476" s="4">
        <f t="shared" ref="P476" si="190">IF(O476=0,0,IF(F476="OŽ",IF(L476&gt;35,0,IF(J476&gt;35,(36-L476)*1.836,((36-L476)-(36-J476))*1.836)),0)+IF(F476="PČ",IF(L476&gt;31,0,IF(J476&gt;31,(32-L476)*1.347,((32-L476)-(32-J476))*1.347)),0)+ IF(F476="PČneol",IF(L476&gt;15,0,IF(J476&gt;15,(16-L476)*0.255,((16-L476)-(16-J476))*0.255)),0)+IF(F476="PŽ",IF(L476&gt;31,0,IF(J476&gt;31,(32-L476)*0.255,((32-L476)-(32-J476))*0.255)),0)+IF(F476="EČ",IF(L476&gt;23,0,IF(J476&gt;23,(24-L476)*0.612,((24-L476)-(24-J476))*0.612)),0)+IF(F476="EČneol",IF(L476&gt;7,0,IF(J476&gt;7,(8-L476)*0.204,((8-L476)-(8-J476))*0.204)),0)+IF(F476="EŽ",IF(L476&gt;23,0,IF(J476&gt;23,(24-L476)*0.204,((24-L476)-(24-J476))*0.204)),0)+IF(F476="PT",IF(L476&gt;31,0,IF(J476&gt;31,(32-L476)*0.204,((32-L476)-(32-J476))*0.204)),0)+IF(F476="JOŽ",IF(L476&gt;23,0,IF(J476&gt;23,(24-L476)*0.255,((24-L476)-(24-J476))*0.255)),0)+IF(F476="JPČ",IF(L476&gt;23,0,IF(J476&gt;23,(24-L476)*0.204,((24-L476)-(24-J476))*0.204)),0)+IF(F476="JEČ",IF(L476&gt;15,0,IF(J476&gt;15,(16-L476)*0.102,((16-L476)-(16-J476))*0.102)),0)+IF(F476="JEOF",IF(L476&gt;15,0,IF(J476&gt;15,(16-L476)*0.102,((16-L476)-(16-J476))*0.102)),0)+IF(F476="JnPČ",IF(L476&gt;15,0,IF(J476&gt;15,(16-L476)*0.153,((16-L476)-(16-J476))*0.153)),0)+IF(F476="JnEČ",IF(L476&gt;15,0,IF(J476&gt;15,(16-L476)*0.0765,((16-L476)-(16-J476))*0.0765)),0)+IF(F476="JčPČ",IF(L476&gt;15,0,IF(J476&gt;15,(16-L476)*0.06375,((16-L476)-(16-J476))*0.06375)),0)+IF(F476="JčEČ",IF(L476&gt;15,0,IF(J476&gt;15,(16-L476)*0.051,((16-L476)-(16-J476))*0.051)),0)+IF(F476="NEAK",IF(L476&gt;23,0,IF(J476&gt;23,(24-L476)*0.03444,((24-L476)-(24-J476))*0.03444)),0))</f>
        <v>0</v>
      </c>
      <c r="Q476" s="11">
        <f t="shared" ref="Q476" si="191">IF(ISERROR(P476*100/N476),0,(P476*100/N476))</f>
        <v>0</v>
      </c>
      <c r="R476" s="10">
        <f t="shared" ref="R476:R485" si="192">IF(Q476&lt;=30,O476+P476,O476+O476*0.3)*IF(G476=1,0.4,IF(G476=2,0.75,IF(G476="1 (kas 4 m. 1 k. nerengiamos)",0.52,1)))*IF(D476="olimpinė",1,IF(M476="Ne",0.5,1))*IF(OR(A$5="Lietuvos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federacija"),IF(OR(J476&lt;8,K476&lt;16),0,1),1)*E476*IF(I476&lt;=1,1,1/I476)*IF(OR(A$5="Lietuvos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76" s="8"/>
    </row>
    <row r="477" spans="1:19">
      <c r="A477" s="59">
        <v>2</v>
      </c>
      <c r="B477" s="59"/>
      <c r="C477" s="12"/>
      <c r="D477" s="59"/>
      <c r="E477" s="59"/>
      <c r="F477" s="59"/>
      <c r="G477" s="59"/>
      <c r="H477" s="59"/>
      <c r="I477" s="59"/>
      <c r="J477" s="59"/>
      <c r="K477" s="59"/>
      <c r="L477" s="59"/>
      <c r="M477" s="59"/>
      <c r="N477" s="3">
        <f t="shared" si="188"/>
        <v>0</v>
      </c>
      <c r="O477" s="9">
        <f t="shared" si="189"/>
        <v>0</v>
      </c>
      <c r="P477" s="4">
        <f t="shared" ref="P477:P485" si="193">IF(O477=0,0,IF(F477="OŽ",IF(L477&gt;35,0,IF(J477&gt;35,(36-L477)*1.836,((36-L477)-(36-J477))*1.836)),0)+IF(F477="PČ",IF(L477&gt;31,0,IF(J477&gt;31,(32-L477)*1.347,((32-L477)-(32-J477))*1.347)),0)+ IF(F477="PČneol",IF(L477&gt;15,0,IF(J477&gt;15,(16-L477)*0.255,((16-L477)-(16-J477))*0.255)),0)+IF(F477="PŽ",IF(L477&gt;31,0,IF(J477&gt;31,(32-L477)*0.255,((32-L477)-(32-J477))*0.255)),0)+IF(F477="EČ",IF(L477&gt;23,0,IF(J477&gt;23,(24-L477)*0.612,((24-L477)-(24-J477))*0.612)),0)+IF(F477="EČneol",IF(L477&gt;7,0,IF(J477&gt;7,(8-L477)*0.204,((8-L477)-(8-J477))*0.204)),0)+IF(F477="EŽ",IF(L477&gt;23,0,IF(J477&gt;23,(24-L477)*0.204,((24-L477)-(24-J477))*0.204)),0)+IF(F477="PT",IF(L477&gt;31,0,IF(J477&gt;31,(32-L477)*0.204,((32-L477)-(32-J477))*0.204)),0)+IF(F477="JOŽ",IF(L477&gt;23,0,IF(J477&gt;23,(24-L477)*0.255,((24-L477)-(24-J477))*0.255)),0)+IF(F477="JPČ",IF(L477&gt;23,0,IF(J477&gt;23,(24-L477)*0.204,((24-L477)-(24-J477))*0.204)),0)+IF(F477="JEČ",IF(L477&gt;15,0,IF(J477&gt;15,(16-L477)*0.102,((16-L477)-(16-J477))*0.102)),0)+IF(F477="JEOF",IF(L477&gt;15,0,IF(J477&gt;15,(16-L477)*0.102,((16-L477)-(16-J477))*0.102)),0)+IF(F477="JnPČ",IF(L477&gt;15,0,IF(J477&gt;15,(16-L477)*0.153,((16-L477)-(16-J477))*0.153)),0)+IF(F477="JnEČ",IF(L477&gt;15,0,IF(J477&gt;15,(16-L477)*0.0765,((16-L477)-(16-J477))*0.0765)),0)+IF(F477="JčPČ",IF(L477&gt;15,0,IF(J477&gt;15,(16-L477)*0.06375,((16-L477)-(16-J477))*0.06375)),0)+IF(F477="JčEČ",IF(L477&gt;15,0,IF(J477&gt;15,(16-L477)*0.051,((16-L477)-(16-J477))*0.051)),0)+IF(F477="NEAK",IF(L477&gt;23,0,IF(J477&gt;23,(24-L477)*0.03444,((24-L477)-(24-J477))*0.03444)),0))</f>
        <v>0</v>
      </c>
      <c r="Q477" s="11">
        <f t="shared" ref="Q477:Q485" si="194">IF(ISERROR(P477*100/N477),0,(P477*100/N477))</f>
        <v>0</v>
      </c>
      <c r="R477" s="10">
        <f t="shared" si="192"/>
        <v>0</v>
      </c>
      <c r="S477" s="8"/>
    </row>
    <row r="478" spans="1:19">
      <c r="A478" s="59">
        <v>3</v>
      </c>
      <c r="B478" s="59"/>
      <c r="C478" s="12"/>
      <c r="D478" s="59"/>
      <c r="E478" s="59"/>
      <c r="F478" s="59"/>
      <c r="G478" s="59"/>
      <c r="H478" s="59"/>
      <c r="I478" s="59"/>
      <c r="J478" s="59"/>
      <c r="K478" s="59"/>
      <c r="L478" s="59"/>
      <c r="M478" s="59"/>
      <c r="N478" s="3">
        <f t="shared" si="188"/>
        <v>0</v>
      </c>
      <c r="O478" s="9">
        <f t="shared" si="189"/>
        <v>0</v>
      </c>
      <c r="P478" s="4">
        <f t="shared" si="193"/>
        <v>0</v>
      </c>
      <c r="Q478" s="11">
        <f t="shared" si="194"/>
        <v>0</v>
      </c>
      <c r="R478" s="10">
        <f t="shared" si="192"/>
        <v>0</v>
      </c>
      <c r="S478" s="8"/>
    </row>
    <row r="479" spans="1:19">
      <c r="A479" s="59">
        <v>4</v>
      </c>
      <c r="B479" s="59"/>
      <c r="C479" s="12"/>
      <c r="D479" s="59"/>
      <c r="E479" s="59"/>
      <c r="F479" s="59"/>
      <c r="G479" s="59"/>
      <c r="H479" s="59"/>
      <c r="I479" s="59"/>
      <c r="J479" s="59"/>
      <c r="K479" s="59"/>
      <c r="L479" s="59"/>
      <c r="M479" s="59"/>
      <c r="N479" s="3">
        <f t="shared" si="188"/>
        <v>0</v>
      </c>
      <c r="O479" s="9">
        <f t="shared" si="189"/>
        <v>0</v>
      </c>
      <c r="P479" s="4">
        <f t="shared" si="193"/>
        <v>0</v>
      </c>
      <c r="Q479" s="11">
        <f t="shared" si="194"/>
        <v>0</v>
      </c>
      <c r="R479" s="10">
        <f t="shared" si="192"/>
        <v>0</v>
      </c>
      <c r="S479" s="8"/>
    </row>
    <row r="480" spans="1:19">
      <c r="A480" s="59">
        <v>5</v>
      </c>
      <c r="B480" s="59"/>
      <c r="C480" s="12"/>
      <c r="D480" s="59"/>
      <c r="E480" s="59"/>
      <c r="F480" s="59"/>
      <c r="G480" s="59"/>
      <c r="H480" s="59"/>
      <c r="I480" s="59"/>
      <c r="J480" s="59"/>
      <c r="K480" s="59"/>
      <c r="L480" s="59"/>
      <c r="M480" s="59"/>
      <c r="N480" s="3">
        <f t="shared" si="188"/>
        <v>0</v>
      </c>
      <c r="O480" s="9">
        <f t="shared" si="189"/>
        <v>0</v>
      </c>
      <c r="P480" s="4">
        <f t="shared" si="193"/>
        <v>0</v>
      </c>
      <c r="Q480" s="11">
        <f t="shared" si="194"/>
        <v>0</v>
      </c>
      <c r="R480" s="10">
        <f t="shared" si="192"/>
        <v>0</v>
      </c>
      <c r="S480" s="8"/>
    </row>
    <row r="481" spans="1:19">
      <c r="A481" s="59">
        <v>6</v>
      </c>
      <c r="B481" s="59"/>
      <c r="C481" s="12"/>
      <c r="D481" s="59"/>
      <c r="E481" s="59"/>
      <c r="F481" s="59"/>
      <c r="G481" s="59"/>
      <c r="H481" s="59"/>
      <c r="I481" s="59"/>
      <c r="J481" s="59"/>
      <c r="K481" s="59"/>
      <c r="L481" s="59"/>
      <c r="M481" s="59"/>
      <c r="N481" s="3">
        <f t="shared" si="188"/>
        <v>0</v>
      </c>
      <c r="O481" s="9">
        <f t="shared" si="189"/>
        <v>0</v>
      </c>
      <c r="P481" s="4">
        <f t="shared" si="193"/>
        <v>0</v>
      </c>
      <c r="Q481" s="11">
        <f t="shared" si="194"/>
        <v>0</v>
      </c>
      <c r="R481" s="10">
        <f t="shared" si="192"/>
        <v>0</v>
      </c>
      <c r="S481" s="8"/>
    </row>
    <row r="482" spans="1:19">
      <c r="A482" s="59">
        <v>7</v>
      </c>
      <c r="B482" s="59"/>
      <c r="C482" s="12"/>
      <c r="D482" s="59"/>
      <c r="E482" s="59"/>
      <c r="F482" s="59"/>
      <c r="G482" s="59"/>
      <c r="H482" s="59"/>
      <c r="I482" s="59"/>
      <c r="J482" s="59"/>
      <c r="K482" s="59"/>
      <c r="L482" s="59"/>
      <c r="M482" s="59"/>
      <c r="N482" s="3">
        <f t="shared" si="188"/>
        <v>0</v>
      </c>
      <c r="O482" s="9">
        <f t="shared" si="189"/>
        <v>0</v>
      </c>
      <c r="P482" s="4">
        <f t="shared" si="193"/>
        <v>0</v>
      </c>
      <c r="Q482" s="11">
        <f t="shared" si="194"/>
        <v>0</v>
      </c>
      <c r="R482" s="10">
        <f t="shared" si="192"/>
        <v>0</v>
      </c>
      <c r="S482" s="8"/>
    </row>
    <row r="483" spans="1:19">
      <c r="A483" s="59">
        <v>8</v>
      </c>
      <c r="B483" s="59"/>
      <c r="C483" s="12"/>
      <c r="D483" s="59"/>
      <c r="E483" s="59"/>
      <c r="F483" s="59"/>
      <c r="G483" s="59"/>
      <c r="H483" s="59"/>
      <c r="I483" s="59"/>
      <c r="J483" s="59"/>
      <c r="K483" s="59"/>
      <c r="L483" s="59"/>
      <c r="M483" s="59"/>
      <c r="N483" s="3">
        <f t="shared" si="188"/>
        <v>0</v>
      </c>
      <c r="O483" s="9">
        <f t="shared" si="189"/>
        <v>0</v>
      </c>
      <c r="P483" s="4">
        <f t="shared" si="193"/>
        <v>0</v>
      </c>
      <c r="Q483" s="11">
        <f t="shared" si="194"/>
        <v>0</v>
      </c>
      <c r="R483" s="10">
        <f t="shared" si="192"/>
        <v>0</v>
      </c>
      <c r="S483" s="8"/>
    </row>
    <row r="484" spans="1:19">
      <c r="A484" s="59">
        <v>9</v>
      </c>
      <c r="B484" s="59"/>
      <c r="C484" s="12"/>
      <c r="D484" s="59"/>
      <c r="E484" s="59"/>
      <c r="F484" s="59"/>
      <c r="G484" s="59"/>
      <c r="H484" s="59"/>
      <c r="I484" s="59"/>
      <c r="J484" s="59"/>
      <c r="K484" s="59"/>
      <c r="L484" s="59"/>
      <c r="M484" s="59"/>
      <c r="N484" s="3">
        <f t="shared" si="188"/>
        <v>0</v>
      </c>
      <c r="O484" s="9">
        <f t="shared" si="189"/>
        <v>0</v>
      </c>
      <c r="P484" s="4">
        <f t="shared" si="193"/>
        <v>0</v>
      </c>
      <c r="Q484" s="11">
        <f t="shared" si="194"/>
        <v>0</v>
      </c>
      <c r="R484" s="10">
        <f t="shared" si="192"/>
        <v>0</v>
      </c>
      <c r="S484" s="8"/>
    </row>
    <row r="485" spans="1:19">
      <c r="A485" s="59">
        <v>10</v>
      </c>
      <c r="B485" s="59"/>
      <c r="C485" s="12"/>
      <c r="D485" s="59"/>
      <c r="E485" s="59"/>
      <c r="F485" s="59"/>
      <c r="G485" s="59"/>
      <c r="H485" s="59"/>
      <c r="I485" s="59"/>
      <c r="J485" s="59"/>
      <c r="K485" s="59"/>
      <c r="L485" s="59"/>
      <c r="M485" s="59"/>
      <c r="N485" s="3">
        <f t="shared" si="188"/>
        <v>0</v>
      </c>
      <c r="O485" s="9">
        <f t="shared" si="189"/>
        <v>0</v>
      </c>
      <c r="P485" s="4">
        <f t="shared" si="193"/>
        <v>0</v>
      </c>
      <c r="Q485" s="11">
        <f t="shared" si="194"/>
        <v>0</v>
      </c>
      <c r="R485" s="10">
        <f t="shared" si="192"/>
        <v>0</v>
      </c>
      <c r="S485" s="8"/>
    </row>
    <row r="486" spans="1:19">
      <c r="A486" s="62" t="s">
        <v>35</v>
      </c>
      <c r="B486" s="63"/>
      <c r="C486" s="63"/>
      <c r="D486" s="63"/>
      <c r="E486" s="63"/>
      <c r="F486" s="63"/>
      <c r="G486" s="63"/>
      <c r="H486" s="63"/>
      <c r="I486" s="63"/>
      <c r="J486" s="63"/>
      <c r="K486" s="63"/>
      <c r="L486" s="63"/>
      <c r="M486" s="63"/>
      <c r="N486" s="63"/>
      <c r="O486" s="63"/>
      <c r="P486" s="63"/>
      <c r="Q486" s="64"/>
      <c r="R486" s="10">
        <f>SUM(R476:R485)</f>
        <v>0</v>
      </c>
      <c r="S486" s="8"/>
    </row>
    <row r="487" spans="1:19" ht="15.75">
      <c r="A487" s="23" t="s">
        <v>36</v>
      </c>
      <c r="B487" s="23"/>
      <c r="C487" s="15"/>
      <c r="D487" s="15"/>
      <c r="E487" s="15"/>
      <c r="F487" s="15"/>
      <c r="G487" s="15"/>
      <c r="H487" s="15"/>
      <c r="I487" s="15"/>
      <c r="J487" s="15"/>
      <c r="K487" s="15"/>
      <c r="L487" s="15"/>
      <c r="M487" s="15"/>
      <c r="N487" s="15"/>
      <c r="O487" s="15"/>
      <c r="P487" s="15"/>
      <c r="Q487" s="15"/>
      <c r="R487" s="16"/>
      <c r="S487" s="8"/>
    </row>
    <row r="488" spans="1:19">
      <c r="A488" s="48" t="s">
        <v>37</v>
      </c>
      <c r="B488" s="48"/>
      <c r="C488" s="48"/>
      <c r="D488" s="48"/>
      <c r="E488" s="48"/>
      <c r="F488" s="48"/>
      <c r="G488" s="48"/>
      <c r="H488" s="48"/>
      <c r="I488" s="48"/>
      <c r="J488" s="15"/>
      <c r="K488" s="15"/>
      <c r="L488" s="15"/>
      <c r="M488" s="15"/>
      <c r="N488" s="15"/>
      <c r="O488" s="15"/>
      <c r="P488" s="15"/>
      <c r="Q488" s="15"/>
      <c r="R488" s="16"/>
      <c r="S488" s="8"/>
    </row>
    <row r="489" spans="1:19" s="8" customFormat="1">
      <c r="A489" s="48"/>
      <c r="B489" s="48"/>
      <c r="C489" s="48"/>
      <c r="D489" s="48"/>
      <c r="E489" s="48"/>
      <c r="F489" s="48"/>
      <c r="G489" s="48"/>
      <c r="H489" s="48"/>
      <c r="I489" s="48"/>
      <c r="J489" s="15"/>
      <c r="K489" s="15"/>
      <c r="L489" s="15"/>
      <c r="M489" s="15"/>
      <c r="N489" s="15"/>
      <c r="O489" s="15"/>
      <c r="P489" s="15"/>
      <c r="Q489" s="15"/>
      <c r="R489" s="16"/>
    </row>
    <row r="490" spans="1:19">
      <c r="A490" s="65" t="s">
        <v>129</v>
      </c>
      <c r="B490" s="66"/>
      <c r="C490" s="66"/>
      <c r="D490" s="66"/>
      <c r="E490" s="66"/>
      <c r="F490" s="66"/>
      <c r="G490" s="66"/>
      <c r="H490" s="66"/>
      <c r="I490" s="66"/>
      <c r="J490" s="66"/>
      <c r="K490" s="66"/>
      <c r="L490" s="66"/>
      <c r="M490" s="66"/>
      <c r="N490" s="66"/>
      <c r="O490" s="66"/>
      <c r="P490" s="66"/>
      <c r="Q490" s="55"/>
      <c r="R490" s="8"/>
      <c r="S490" s="8"/>
    </row>
    <row r="491" spans="1:19" ht="18">
      <c r="A491" s="67" t="s">
        <v>26</v>
      </c>
      <c r="B491" s="68"/>
      <c r="C491" s="68"/>
      <c r="D491" s="49"/>
      <c r="E491" s="49"/>
      <c r="F491" s="49"/>
      <c r="G491" s="49"/>
      <c r="H491" s="49"/>
      <c r="I491" s="49"/>
      <c r="J491" s="49"/>
      <c r="K491" s="49"/>
      <c r="L491" s="49"/>
      <c r="M491" s="49"/>
      <c r="N491" s="49"/>
      <c r="O491" s="49"/>
      <c r="P491" s="49"/>
      <c r="Q491" s="55"/>
      <c r="R491" s="8"/>
      <c r="S491" s="8"/>
    </row>
    <row r="492" spans="1:19">
      <c r="A492" s="65" t="s">
        <v>130</v>
      </c>
      <c r="B492" s="66"/>
      <c r="C492" s="66"/>
      <c r="D492" s="66"/>
      <c r="E492" s="66"/>
      <c r="F492" s="66"/>
      <c r="G492" s="66"/>
      <c r="H492" s="66"/>
      <c r="I492" s="66"/>
      <c r="J492" s="66"/>
      <c r="K492" s="66"/>
      <c r="L492" s="66"/>
      <c r="M492" s="66"/>
      <c r="N492" s="66"/>
      <c r="O492" s="66"/>
      <c r="P492" s="66"/>
      <c r="Q492" s="55"/>
      <c r="R492" s="8"/>
      <c r="S492" s="8"/>
    </row>
    <row r="493" spans="1:19">
      <c r="A493" s="59">
        <v>1</v>
      </c>
      <c r="B493" s="59"/>
      <c r="C493" s="12"/>
      <c r="D493" s="59"/>
      <c r="E493" s="59"/>
      <c r="F493" s="59"/>
      <c r="G493" s="59"/>
      <c r="H493" s="59"/>
      <c r="I493" s="59"/>
      <c r="J493" s="59"/>
      <c r="K493" s="59"/>
      <c r="L493" s="59"/>
      <c r="M493" s="59"/>
      <c r="N493" s="3">
        <f t="shared" ref="N493:N502" si="195">(IF(F493="OŽ",IF(L493=1,550.8,IF(L493=2,426.38,IF(L493=3,342.14,IF(L493=4,181.44,IF(L493=5,168.48,IF(L493=6,155.52,IF(L493=7,148.5,IF(L493=8,144,0))))))))+IF(L493&lt;=8,0,IF(L493&lt;=16,137.7,IF(L493&lt;=24,108,IF(L493&lt;=32,80.1,IF(L493&lt;=36,52.2,0)))))-IF(L493&lt;=8,0,IF(L493&lt;=16,(L493-9)*2.754,IF(L493&lt;=24,(L493-17)* 2.754,IF(L493&lt;=32,(L493-25)* 2.754,IF(L493&lt;=36,(L493-33)*2.754,0))))),0)+IF(F493="PČ",IF(L493=1,449,IF(L493=2,314.6,IF(L493=3,238,IF(L493=4,172,IF(L493=5,159,IF(L493=6,145,IF(L493=7,132,IF(L493=8,119,0))))))))+IF(L493&lt;=8,0,IF(L493&lt;=16,88,IF(L493&lt;=24,55,IF(L493&lt;=32,22,0))))-IF(L493&lt;=8,0,IF(L493&lt;=16,(L493-9)*2.245,IF(L493&lt;=24,(L493-17)*2.245,IF(L493&lt;=32,(L493-25)*2.245,0)))),0)+IF(F493="PČneol",IF(L493=1,85,IF(L493=2,64.61,IF(L493=3,50.76,IF(L493=4,16.25,IF(L493=5,15,IF(L493=6,13.75,IF(L493=7,12.5,IF(L493=8,11.25,0))))))))+IF(L493&lt;=8,0,IF(L493&lt;=16,9,0))-IF(L493&lt;=8,0,IF(L493&lt;=16,(L493-9)*0.425,0)),0)+IF(F493="PŽ",IF(L493=1,85,IF(L493=2,59.5,IF(L493=3,45,IF(L493=4,32.5,IF(L493=5,30,IF(L493=6,27.5,IF(L493=7,25,IF(L493=8,22.5,0))))))))+IF(L493&lt;=8,0,IF(L493&lt;=16,19,IF(L493&lt;=24,13,IF(L493&lt;=32,8,0))))-IF(L493&lt;=8,0,IF(L493&lt;=16,(L493-9)*0.425,IF(L493&lt;=24,(L493-17)*0.425,IF(L493&lt;=32,(L493-25)*0.425,0)))),0)+IF(F493="EČ",IF(L493=1,204,IF(L493=2,156.24,IF(L493=3,123.84,IF(L493=4,72,IF(L493=5,66,IF(L493=6,60,IF(L493=7,54,IF(L493=8,48,0))))))))+IF(L493&lt;=8,0,IF(L493&lt;=16,40,IF(L493&lt;=24,25,0)))-IF(L493&lt;=8,0,IF(L493&lt;=16,(L493-9)*1.02,IF(L493&lt;=24,(L493-17)*1.02,0))),0)+IF(F493="EČneol",IF(L493=1,68,IF(L493=2,51.69,IF(L493=3,40.61,IF(L493=4,13,IF(L493=5,12,IF(L493=6,11,IF(L493=7,10,IF(L493=8,9,0)))))))))+IF(F493="EŽ",IF(L493=1,68,IF(L493=2,47.6,IF(L493=3,36,IF(L493=4,18,IF(L493=5,16.5,IF(L493=6,15,IF(L493=7,13.5,IF(L493=8,12,0))))))))+IF(L493&lt;=8,0,IF(L493&lt;=16,10,IF(L493&lt;=24,6,0)))-IF(L493&lt;=8,0,IF(L493&lt;=16,(L493-9)*0.34,IF(L493&lt;=24,(L493-17)*0.34,0))),0)+IF(F493="PT",IF(L493=1,68,IF(L493=2,52.08,IF(L493=3,41.28,IF(L493=4,24,IF(L493=5,22,IF(L493=6,20,IF(L493=7,18,IF(L493=8,16,0))))))))+IF(L493&lt;=8,0,IF(L493&lt;=16,13,IF(L493&lt;=24,9,IF(L493&lt;=32,4,0))))-IF(L493&lt;=8,0,IF(L493&lt;=16,(L493-9)*0.34,IF(L493&lt;=24,(L493-17)*0.34,IF(L493&lt;=32,(L493-25)*0.34,0)))),0)+IF(F493="JOŽ",IF(L493=1,85,IF(L493=2,59.5,IF(L493=3,45,IF(L493=4,32.5,IF(L493=5,30,IF(L493=6,27.5,IF(L493=7,25,IF(L493=8,22.5,0))))))))+IF(L493&lt;=8,0,IF(L493&lt;=16,19,IF(L493&lt;=24,13,0)))-IF(L493&lt;=8,0,IF(L493&lt;=16,(L493-9)*0.425,IF(L493&lt;=24,(L493-17)*0.425,0))),0)+IF(F493="JPČ",IF(L493=1,68,IF(L493=2,47.6,IF(L493=3,36,IF(L493=4,26,IF(L493=5,24,IF(L493=6,22,IF(L493=7,20,IF(L493=8,18,0))))))))+IF(L493&lt;=8,0,IF(L493&lt;=16,13,IF(L493&lt;=24,9,0)))-IF(L493&lt;=8,0,IF(L493&lt;=16,(L493-9)*0.34,IF(L493&lt;=24,(L493-17)*0.34,0))),0)+IF(F493="JEČ",IF(L493=1,34,IF(L493=2,26.04,IF(L493=3,20.6,IF(L493=4,12,IF(L493=5,11,IF(L493=6,10,IF(L493=7,9,IF(L493=8,8,0))))))))+IF(L493&lt;=8,0,IF(L493&lt;=16,6,0))-IF(L493&lt;=8,0,IF(L493&lt;=16,(L493-9)*0.17,0)),0)+IF(F493="JEOF",IF(L493=1,34,IF(L493=2,26.04,IF(L493=3,20.6,IF(L493=4,12,IF(L493=5,11,IF(L493=6,10,IF(L493=7,9,IF(L493=8,8,0))))))))+IF(L493&lt;=8,0,IF(L493&lt;=16,6,0))-IF(L493&lt;=8,0,IF(L493&lt;=16,(L493-9)*0.17,0)),0)+IF(F493="JnPČ",IF(L493=1,51,IF(L493=2,35.7,IF(L493=3,27,IF(L493=4,19.5,IF(L493=5,18,IF(L493=6,16.5,IF(L493=7,15,IF(L493=8,13.5,0))))))))+IF(L493&lt;=8,0,IF(L493&lt;=16,10,0))-IF(L493&lt;=8,0,IF(L493&lt;=16,(L493-9)*0.255,0)),0)+IF(F493="JnEČ",IF(L493=1,25.5,IF(L493=2,19.53,IF(L493=3,15.48,IF(L493=4,9,IF(L493=5,8.25,IF(L493=6,7.5,IF(L493=7,6.75,IF(L493=8,6,0))))))))+IF(L493&lt;=8,0,IF(L493&lt;=16,5,0))-IF(L493&lt;=8,0,IF(L493&lt;=16,(L493-9)*0.1275,0)),0)+IF(F493="JčPČ",IF(L493=1,21.25,IF(L493=2,14.5,IF(L493=3,11.5,IF(L493=4,7,IF(L493=5,6.5,IF(L493=6,6,IF(L493=7,5.5,IF(L493=8,5,0))))))))+IF(L493&lt;=8,0,IF(L493&lt;=16,4,0))-IF(L493&lt;=8,0,IF(L493&lt;=16,(L493-9)*0.10625,0)),0)+IF(F493="JčEČ",IF(L493=1,17,IF(L493=2,13.02,IF(L493=3,10.32,IF(L493=4,6,IF(L493=5,5.5,IF(L493=6,5,IF(L493=7,4.5,IF(L493=8,4,0))))))))+IF(L493&lt;=8,0,IF(L493&lt;=16,3,0))-IF(L493&lt;=8,0,IF(L493&lt;=16,(L493-9)*0.085,0)),0)+IF(F493="NEAK",IF(L493=1,11.48,IF(L493=2,8.79,IF(L493=3,6.97,IF(L493=4,4.05,IF(L493=5,3.71,IF(L493=6,3.38,IF(L493=7,3.04,IF(L493=8,2.7,0))))))))+IF(L493&lt;=8,0,IF(L493&lt;=16,2,IF(L493&lt;=24,1.3,0)))-IF(L493&lt;=8,0,IF(L493&lt;=16,(L493-9)*0.0574,IF(L493&lt;=24,(L493-17)*0.0574,0))),0))*IF(L493&lt;0,1,IF(OR(F493="PČ",F493="PŽ",F493="PT"),IF(J493&lt;32,J493/32,1),1))* IF(L493&lt;0,1,IF(OR(F493="EČ",F493="EŽ",F493="JOŽ",F493="JPČ",F493="NEAK"),IF(J493&lt;24,J493/24,1),1))*IF(L493&lt;0,1,IF(OR(F493="PČneol",F493="JEČ",F493="JEOF",F493="JnPČ",F493="JnEČ",F493="JčPČ",F493="JčEČ"),IF(J493&lt;16,J493/16,1),1))*IF(L493&lt;0,1,IF(F493="EČneol",IF(J493&lt;8,J493/8,1),1))</f>
        <v>0</v>
      </c>
      <c r="O493" s="9">
        <f t="shared" ref="O493:O502" si="196">IF(F493="OŽ",N493,IF(H493="Ne",IF(J493*0.3&lt;J493-L493,N493,0),IF(J493*0.1&lt;J493-L493,N493,0)))</f>
        <v>0</v>
      </c>
      <c r="P493" s="4">
        <f t="shared" ref="P493" si="197">IF(O493=0,0,IF(F493="OŽ",IF(L493&gt;35,0,IF(J493&gt;35,(36-L493)*1.836,((36-L493)-(36-J493))*1.836)),0)+IF(F493="PČ",IF(L493&gt;31,0,IF(J493&gt;31,(32-L493)*1.347,((32-L493)-(32-J493))*1.347)),0)+ IF(F493="PČneol",IF(L493&gt;15,0,IF(J493&gt;15,(16-L493)*0.255,((16-L493)-(16-J493))*0.255)),0)+IF(F493="PŽ",IF(L493&gt;31,0,IF(J493&gt;31,(32-L493)*0.255,((32-L493)-(32-J493))*0.255)),0)+IF(F493="EČ",IF(L493&gt;23,0,IF(J493&gt;23,(24-L493)*0.612,((24-L493)-(24-J493))*0.612)),0)+IF(F493="EČneol",IF(L493&gt;7,0,IF(J493&gt;7,(8-L493)*0.204,((8-L493)-(8-J493))*0.204)),0)+IF(F493="EŽ",IF(L493&gt;23,0,IF(J493&gt;23,(24-L493)*0.204,((24-L493)-(24-J493))*0.204)),0)+IF(F493="PT",IF(L493&gt;31,0,IF(J493&gt;31,(32-L493)*0.204,((32-L493)-(32-J493))*0.204)),0)+IF(F493="JOŽ",IF(L493&gt;23,0,IF(J493&gt;23,(24-L493)*0.255,((24-L493)-(24-J493))*0.255)),0)+IF(F493="JPČ",IF(L493&gt;23,0,IF(J493&gt;23,(24-L493)*0.204,((24-L493)-(24-J493))*0.204)),0)+IF(F493="JEČ",IF(L493&gt;15,0,IF(J493&gt;15,(16-L493)*0.102,((16-L493)-(16-J493))*0.102)),0)+IF(F493="JEOF",IF(L493&gt;15,0,IF(J493&gt;15,(16-L493)*0.102,((16-L493)-(16-J493))*0.102)),0)+IF(F493="JnPČ",IF(L493&gt;15,0,IF(J493&gt;15,(16-L493)*0.153,((16-L493)-(16-J493))*0.153)),0)+IF(F493="JnEČ",IF(L493&gt;15,0,IF(J493&gt;15,(16-L493)*0.0765,((16-L493)-(16-J493))*0.0765)),0)+IF(F493="JčPČ",IF(L493&gt;15,0,IF(J493&gt;15,(16-L493)*0.06375,((16-L493)-(16-J493))*0.06375)),0)+IF(F493="JčEČ",IF(L493&gt;15,0,IF(J493&gt;15,(16-L493)*0.051,((16-L493)-(16-J493))*0.051)),0)+IF(F493="NEAK",IF(L493&gt;23,0,IF(J493&gt;23,(24-L493)*0.03444,((24-L493)-(24-J493))*0.03444)),0))</f>
        <v>0</v>
      </c>
      <c r="Q493" s="11">
        <f t="shared" ref="Q493" si="198">IF(ISERROR(P493*100/N493),0,(P493*100/N493))</f>
        <v>0</v>
      </c>
      <c r="R493" s="10">
        <f t="shared" ref="R493:R502" si="199">IF(Q493&lt;=30,O493+P493,O493+O493*0.3)*IF(G493=1,0.4,IF(G493=2,0.75,IF(G493="1 (kas 4 m. 1 k. nerengiamos)",0.52,1)))*IF(D493="olimpinė",1,IF(M493="Ne",0.5,1))*IF(OR(A$5="Lietuvos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federacija"),IF(OR(J493&lt;8,K493&lt;16),0,1),1)*E493*IF(I493&lt;=1,1,1/I493)*IF(OR(A$5="Lietuvos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93" s="8"/>
    </row>
    <row r="494" spans="1:19">
      <c r="A494" s="59">
        <v>2</v>
      </c>
      <c r="B494" s="59"/>
      <c r="C494" s="12"/>
      <c r="D494" s="59"/>
      <c r="E494" s="59"/>
      <c r="F494" s="59"/>
      <c r="G494" s="59"/>
      <c r="H494" s="59"/>
      <c r="I494" s="59"/>
      <c r="J494" s="59"/>
      <c r="K494" s="59"/>
      <c r="L494" s="59"/>
      <c r="M494" s="59"/>
      <c r="N494" s="3">
        <f t="shared" si="195"/>
        <v>0</v>
      </c>
      <c r="O494" s="9">
        <f t="shared" si="196"/>
        <v>0</v>
      </c>
      <c r="P494" s="4">
        <f t="shared" ref="P494:P502" si="200">IF(O494=0,0,IF(F494="OŽ",IF(L494&gt;35,0,IF(J494&gt;35,(36-L494)*1.836,((36-L494)-(36-J494))*1.836)),0)+IF(F494="PČ",IF(L494&gt;31,0,IF(J494&gt;31,(32-L494)*1.347,((32-L494)-(32-J494))*1.347)),0)+ IF(F494="PČneol",IF(L494&gt;15,0,IF(J494&gt;15,(16-L494)*0.255,((16-L494)-(16-J494))*0.255)),0)+IF(F494="PŽ",IF(L494&gt;31,0,IF(J494&gt;31,(32-L494)*0.255,((32-L494)-(32-J494))*0.255)),0)+IF(F494="EČ",IF(L494&gt;23,0,IF(J494&gt;23,(24-L494)*0.612,((24-L494)-(24-J494))*0.612)),0)+IF(F494="EČneol",IF(L494&gt;7,0,IF(J494&gt;7,(8-L494)*0.204,((8-L494)-(8-J494))*0.204)),0)+IF(F494="EŽ",IF(L494&gt;23,0,IF(J494&gt;23,(24-L494)*0.204,((24-L494)-(24-J494))*0.204)),0)+IF(F494="PT",IF(L494&gt;31,0,IF(J494&gt;31,(32-L494)*0.204,((32-L494)-(32-J494))*0.204)),0)+IF(F494="JOŽ",IF(L494&gt;23,0,IF(J494&gt;23,(24-L494)*0.255,((24-L494)-(24-J494))*0.255)),0)+IF(F494="JPČ",IF(L494&gt;23,0,IF(J494&gt;23,(24-L494)*0.204,((24-L494)-(24-J494))*0.204)),0)+IF(F494="JEČ",IF(L494&gt;15,0,IF(J494&gt;15,(16-L494)*0.102,((16-L494)-(16-J494))*0.102)),0)+IF(F494="JEOF",IF(L494&gt;15,0,IF(J494&gt;15,(16-L494)*0.102,((16-L494)-(16-J494))*0.102)),0)+IF(F494="JnPČ",IF(L494&gt;15,0,IF(J494&gt;15,(16-L494)*0.153,((16-L494)-(16-J494))*0.153)),0)+IF(F494="JnEČ",IF(L494&gt;15,0,IF(J494&gt;15,(16-L494)*0.0765,((16-L494)-(16-J494))*0.0765)),0)+IF(F494="JčPČ",IF(L494&gt;15,0,IF(J494&gt;15,(16-L494)*0.06375,((16-L494)-(16-J494))*0.06375)),0)+IF(F494="JčEČ",IF(L494&gt;15,0,IF(J494&gt;15,(16-L494)*0.051,((16-L494)-(16-J494))*0.051)),0)+IF(F494="NEAK",IF(L494&gt;23,0,IF(J494&gt;23,(24-L494)*0.03444,((24-L494)-(24-J494))*0.03444)),0))</f>
        <v>0</v>
      </c>
      <c r="Q494" s="11">
        <f t="shared" ref="Q494:Q502" si="201">IF(ISERROR(P494*100/N494),0,(P494*100/N494))</f>
        <v>0</v>
      </c>
      <c r="R494" s="10">
        <f t="shared" si="199"/>
        <v>0</v>
      </c>
      <c r="S494" s="8"/>
    </row>
    <row r="495" spans="1:19">
      <c r="A495" s="59">
        <v>3</v>
      </c>
      <c r="B495" s="59"/>
      <c r="C495" s="12"/>
      <c r="D495" s="59"/>
      <c r="E495" s="59"/>
      <c r="F495" s="59"/>
      <c r="G495" s="59"/>
      <c r="H495" s="59"/>
      <c r="I495" s="59"/>
      <c r="J495" s="59"/>
      <c r="K495" s="59"/>
      <c r="L495" s="59"/>
      <c r="M495" s="59"/>
      <c r="N495" s="3">
        <f t="shared" si="195"/>
        <v>0</v>
      </c>
      <c r="O495" s="9">
        <f t="shared" si="196"/>
        <v>0</v>
      </c>
      <c r="P495" s="4">
        <f t="shared" si="200"/>
        <v>0</v>
      </c>
      <c r="Q495" s="11">
        <f t="shared" si="201"/>
        <v>0</v>
      </c>
      <c r="R495" s="10">
        <f t="shared" si="199"/>
        <v>0</v>
      </c>
      <c r="S495" s="8"/>
    </row>
    <row r="496" spans="1:19">
      <c r="A496" s="59">
        <v>4</v>
      </c>
      <c r="B496" s="59"/>
      <c r="C496" s="12"/>
      <c r="D496" s="59"/>
      <c r="E496" s="59"/>
      <c r="F496" s="59"/>
      <c r="G496" s="59"/>
      <c r="H496" s="59"/>
      <c r="I496" s="59"/>
      <c r="J496" s="59"/>
      <c r="K496" s="59"/>
      <c r="L496" s="59"/>
      <c r="M496" s="59"/>
      <c r="N496" s="3">
        <f t="shared" si="195"/>
        <v>0</v>
      </c>
      <c r="O496" s="9">
        <f t="shared" si="196"/>
        <v>0</v>
      </c>
      <c r="P496" s="4">
        <f t="shared" si="200"/>
        <v>0</v>
      </c>
      <c r="Q496" s="11">
        <f t="shared" si="201"/>
        <v>0</v>
      </c>
      <c r="R496" s="10">
        <f t="shared" si="199"/>
        <v>0</v>
      </c>
      <c r="S496" s="8"/>
    </row>
    <row r="497" spans="1:19">
      <c r="A497" s="59">
        <v>5</v>
      </c>
      <c r="B497" s="59"/>
      <c r="C497" s="12"/>
      <c r="D497" s="59"/>
      <c r="E497" s="59"/>
      <c r="F497" s="59"/>
      <c r="G497" s="59"/>
      <c r="H497" s="59"/>
      <c r="I497" s="59"/>
      <c r="J497" s="59"/>
      <c r="K497" s="59"/>
      <c r="L497" s="59"/>
      <c r="M497" s="59"/>
      <c r="N497" s="3">
        <f t="shared" si="195"/>
        <v>0</v>
      </c>
      <c r="O497" s="9">
        <f t="shared" si="196"/>
        <v>0</v>
      </c>
      <c r="P497" s="4">
        <f t="shared" si="200"/>
        <v>0</v>
      </c>
      <c r="Q497" s="11">
        <f t="shared" si="201"/>
        <v>0</v>
      </c>
      <c r="R497" s="10">
        <f t="shared" si="199"/>
        <v>0</v>
      </c>
      <c r="S497" s="8"/>
    </row>
    <row r="498" spans="1:19">
      <c r="A498" s="59">
        <v>6</v>
      </c>
      <c r="B498" s="59"/>
      <c r="C498" s="12"/>
      <c r="D498" s="59"/>
      <c r="E498" s="59"/>
      <c r="F498" s="59"/>
      <c r="G498" s="59"/>
      <c r="H498" s="59"/>
      <c r="I498" s="59"/>
      <c r="J498" s="59"/>
      <c r="K498" s="59"/>
      <c r="L498" s="59"/>
      <c r="M498" s="59"/>
      <c r="N498" s="3">
        <f t="shared" si="195"/>
        <v>0</v>
      </c>
      <c r="O498" s="9">
        <f t="shared" si="196"/>
        <v>0</v>
      </c>
      <c r="P498" s="4">
        <f t="shared" si="200"/>
        <v>0</v>
      </c>
      <c r="Q498" s="11">
        <f t="shared" si="201"/>
        <v>0</v>
      </c>
      <c r="R498" s="10">
        <f t="shared" si="199"/>
        <v>0</v>
      </c>
      <c r="S498" s="8"/>
    </row>
    <row r="499" spans="1:19">
      <c r="A499" s="59">
        <v>7</v>
      </c>
      <c r="B499" s="59"/>
      <c r="C499" s="12"/>
      <c r="D499" s="59"/>
      <c r="E499" s="59"/>
      <c r="F499" s="59"/>
      <c r="G499" s="59"/>
      <c r="H499" s="59"/>
      <c r="I499" s="59"/>
      <c r="J499" s="59"/>
      <c r="K499" s="59"/>
      <c r="L499" s="59"/>
      <c r="M499" s="59"/>
      <c r="N499" s="3">
        <f t="shared" si="195"/>
        <v>0</v>
      </c>
      <c r="O499" s="9">
        <f t="shared" si="196"/>
        <v>0</v>
      </c>
      <c r="P499" s="4">
        <f t="shared" si="200"/>
        <v>0</v>
      </c>
      <c r="Q499" s="11">
        <f t="shared" si="201"/>
        <v>0</v>
      </c>
      <c r="R499" s="10">
        <f t="shared" si="199"/>
        <v>0</v>
      </c>
      <c r="S499" s="8"/>
    </row>
    <row r="500" spans="1:19">
      <c r="A500" s="59">
        <v>8</v>
      </c>
      <c r="B500" s="59"/>
      <c r="C500" s="12"/>
      <c r="D500" s="59"/>
      <c r="E500" s="59"/>
      <c r="F500" s="59"/>
      <c r="G500" s="59"/>
      <c r="H500" s="59"/>
      <c r="I500" s="59"/>
      <c r="J500" s="59"/>
      <c r="K500" s="59"/>
      <c r="L500" s="59"/>
      <c r="M500" s="59"/>
      <c r="N500" s="3">
        <f t="shared" si="195"/>
        <v>0</v>
      </c>
      <c r="O500" s="9">
        <f t="shared" si="196"/>
        <v>0</v>
      </c>
      <c r="P500" s="4">
        <f t="shared" si="200"/>
        <v>0</v>
      </c>
      <c r="Q500" s="11">
        <f t="shared" si="201"/>
        <v>0</v>
      </c>
      <c r="R500" s="10">
        <f t="shared" si="199"/>
        <v>0</v>
      </c>
      <c r="S500" s="8"/>
    </row>
    <row r="501" spans="1:19">
      <c r="A501" s="59">
        <v>9</v>
      </c>
      <c r="B501" s="59"/>
      <c r="C501" s="12"/>
      <c r="D501" s="59"/>
      <c r="E501" s="59"/>
      <c r="F501" s="59"/>
      <c r="G501" s="59"/>
      <c r="H501" s="59"/>
      <c r="I501" s="59"/>
      <c r="J501" s="59"/>
      <c r="K501" s="59"/>
      <c r="L501" s="59"/>
      <c r="M501" s="59"/>
      <c r="N501" s="3">
        <f t="shared" si="195"/>
        <v>0</v>
      </c>
      <c r="O501" s="9">
        <f t="shared" si="196"/>
        <v>0</v>
      </c>
      <c r="P501" s="4">
        <f t="shared" si="200"/>
        <v>0</v>
      </c>
      <c r="Q501" s="11">
        <f t="shared" si="201"/>
        <v>0</v>
      </c>
      <c r="R501" s="10">
        <f t="shared" si="199"/>
        <v>0</v>
      </c>
      <c r="S501" s="8"/>
    </row>
    <row r="502" spans="1:19">
      <c r="A502" s="59">
        <v>10</v>
      </c>
      <c r="B502" s="59"/>
      <c r="C502" s="12"/>
      <c r="D502" s="59"/>
      <c r="E502" s="59"/>
      <c r="F502" s="59"/>
      <c r="G502" s="59"/>
      <c r="H502" s="59"/>
      <c r="I502" s="59"/>
      <c r="J502" s="59"/>
      <c r="K502" s="59"/>
      <c r="L502" s="59"/>
      <c r="M502" s="59"/>
      <c r="N502" s="3">
        <f t="shared" si="195"/>
        <v>0</v>
      </c>
      <c r="O502" s="9">
        <f t="shared" si="196"/>
        <v>0</v>
      </c>
      <c r="P502" s="4">
        <f t="shared" si="200"/>
        <v>0</v>
      </c>
      <c r="Q502" s="11">
        <f t="shared" si="201"/>
        <v>0</v>
      </c>
      <c r="R502" s="10">
        <f t="shared" si="199"/>
        <v>0</v>
      </c>
      <c r="S502" s="8"/>
    </row>
    <row r="503" spans="1:19">
      <c r="A503" s="62" t="s">
        <v>35</v>
      </c>
      <c r="B503" s="63"/>
      <c r="C503" s="63"/>
      <c r="D503" s="63"/>
      <c r="E503" s="63"/>
      <c r="F503" s="63"/>
      <c r="G503" s="63"/>
      <c r="H503" s="63"/>
      <c r="I503" s="63"/>
      <c r="J503" s="63"/>
      <c r="K503" s="63"/>
      <c r="L503" s="63"/>
      <c r="M503" s="63"/>
      <c r="N503" s="63"/>
      <c r="O503" s="63"/>
      <c r="P503" s="63"/>
      <c r="Q503" s="64"/>
      <c r="R503" s="10">
        <f>SUM(R493:R502)</f>
        <v>0</v>
      </c>
      <c r="S503" s="8"/>
    </row>
    <row r="504" spans="1:19" ht="15.75">
      <c r="A504" s="23" t="s">
        <v>36</v>
      </c>
      <c r="B504" s="23"/>
      <c r="C504" s="15"/>
      <c r="D504" s="15"/>
      <c r="E504" s="15"/>
      <c r="F504" s="15"/>
      <c r="G504" s="15"/>
      <c r="H504" s="15"/>
      <c r="I504" s="15"/>
      <c r="J504" s="15"/>
      <c r="K504" s="15"/>
      <c r="L504" s="15"/>
      <c r="M504" s="15"/>
      <c r="N504" s="15"/>
      <c r="O504" s="15"/>
      <c r="P504" s="15"/>
      <c r="Q504" s="15"/>
      <c r="R504" s="16"/>
      <c r="S504" s="8"/>
    </row>
    <row r="505" spans="1:19">
      <c r="A505" s="48" t="s">
        <v>37</v>
      </c>
      <c r="B505" s="48"/>
      <c r="C505" s="48"/>
      <c r="D505" s="48"/>
      <c r="E505" s="48"/>
      <c r="F505" s="48"/>
      <c r="G505" s="48"/>
      <c r="H505" s="48"/>
      <c r="I505" s="48"/>
      <c r="J505" s="15"/>
      <c r="K505" s="15"/>
      <c r="L505" s="15"/>
      <c r="M505" s="15"/>
      <c r="N505" s="15"/>
      <c r="O505" s="15"/>
      <c r="P505" s="15"/>
      <c r="Q505" s="15"/>
      <c r="R505" s="16"/>
      <c r="S505" s="8"/>
    </row>
    <row r="506" spans="1:19" s="8" customFormat="1">
      <c r="A506" s="48"/>
      <c r="B506" s="48"/>
      <c r="C506" s="48"/>
      <c r="D506" s="48"/>
      <c r="E506" s="48"/>
      <c r="F506" s="48"/>
      <c r="G506" s="48"/>
      <c r="H506" s="48"/>
      <c r="I506" s="48"/>
      <c r="J506" s="15"/>
      <c r="K506" s="15"/>
      <c r="L506" s="15"/>
      <c r="M506" s="15"/>
      <c r="N506" s="15"/>
      <c r="O506" s="15"/>
      <c r="P506" s="15"/>
      <c r="Q506" s="15"/>
      <c r="R506" s="16"/>
    </row>
    <row r="507" spans="1:19">
      <c r="A507" s="65" t="s">
        <v>129</v>
      </c>
      <c r="B507" s="66"/>
      <c r="C507" s="66"/>
      <c r="D507" s="66"/>
      <c r="E507" s="66"/>
      <c r="F507" s="66"/>
      <c r="G507" s="66"/>
      <c r="H507" s="66"/>
      <c r="I507" s="66"/>
      <c r="J507" s="66"/>
      <c r="K507" s="66"/>
      <c r="L507" s="66"/>
      <c r="M507" s="66"/>
      <c r="N507" s="66"/>
      <c r="O507" s="66"/>
      <c r="P507" s="66"/>
      <c r="Q507" s="55"/>
      <c r="R507" s="8"/>
      <c r="S507" s="8"/>
    </row>
    <row r="508" spans="1:19" ht="18">
      <c r="A508" s="67" t="s">
        <v>26</v>
      </c>
      <c r="B508" s="68"/>
      <c r="C508" s="68"/>
      <c r="D508" s="49"/>
      <c r="E508" s="49"/>
      <c r="F508" s="49"/>
      <c r="G508" s="49"/>
      <c r="H508" s="49"/>
      <c r="I508" s="49"/>
      <c r="J508" s="49"/>
      <c r="K508" s="49"/>
      <c r="L508" s="49"/>
      <c r="M508" s="49"/>
      <c r="N508" s="49"/>
      <c r="O508" s="49"/>
      <c r="P508" s="49"/>
      <c r="Q508" s="55"/>
      <c r="R508" s="8"/>
      <c r="S508" s="8"/>
    </row>
    <row r="509" spans="1:19">
      <c r="A509" s="65" t="s">
        <v>130</v>
      </c>
      <c r="B509" s="66"/>
      <c r="C509" s="66"/>
      <c r="D509" s="66"/>
      <c r="E509" s="66"/>
      <c r="F509" s="66"/>
      <c r="G509" s="66"/>
      <c r="H509" s="66"/>
      <c r="I509" s="66"/>
      <c r="J509" s="66"/>
      <c r="K509" s="66"/>
      <c r="L509" s="66"/>
      <c r="M509" s="66"/>
      <c r="N509" s="66"/>
      <c r="O509" s="66"/>
      <c r="P509" s="66"/>
      <c r="Q509" s="55"/>
      <c r="R509" s="8"/>
      <c r="S509" s="8"/>
    </row>
    <row r="510" spans="1:19">
      <c r="A510" s="59">
        <v>1</v>
      </c>
      <c r="B510" s="59"/>
      <c r="C510" s="12"/>
      <c r="D510" s="59"/>
      <c r="E510" s="59"/>
      <c r="F510" s="59"/>
      <c r="G510" s="59"/>
      <c r="H510" s="59"/>
      <c r="I510" s="59"/>
      <c r="J510" s="59"/>
      <c r="K510" s="59"/>
      <c r="L510" s="59"/>
      <c r="M510" s="59"/>
      <c r="N510" s="3">
        <f t="shared" ref="N510:N519" si="202">(IF(F510="OŽ",IF(L510=1,550.8,IF(L510=2,426.38,IF(L510=3,342.14,IF(L510=4,181.44,IF(L510=5,168.48,IF(L510=6,155.52,IF(L510=7,148.5,IF(L510=8,144,0))))))))+IF(L510&lt;=8,0,IF(L510&lt;=16,137.7,IF(L510&lt;=24,108,IF(L510&lt;=32,80.1,IF(L510&lt;=36,52.2,0)))))-IF(L510&lt;=8,0,IF(L510&lt;=16,(L510-9)*2.754,IF(L510&lt;=24,(L510-17)* 2.754,IF(L510&lt;=32,(L510-25)* 2.754,IF(L510&lt;=36,(L510-33)*2.754,0))))),0)+IF(F510="PČ",IF(L510=1,449,IF(L510=2,314.6,IF(L510=3,238,IF(L510=4,172,IF(L510=5,159,IF(L510=6,145,IF(L510=7,132,IF(L510=8,119,0))))))))+IF(L510&lt;=8,0,IF(L510&lt;=16,88,IF(L510&lt;=24,55,IF(L510&lt;=32,22,0))))-IF(L510&lt;=8,0,IF(L510&lt;=16,(L510-9)*2.245,IF(L510&lt;=24,(L510-17)*2.245,IF(L510&lt;=32,(L510-25)*2.245,0)))),0)+IF(F510="PČneol",IF(L510=1,85,IF(L510=2,64.61,IF(L510=3,50.76,IF(L510=4,16.25,IF(L510=5,15,IF(L510=6,13.75,IF(L510=7,12.5,IF(L510=8,11.25,0))))))))+IF(L510&lt;=8,0,IF(L510&lt;=16,9,0))-IF(L510&lt;=8,0,IF(L510&lt;=16,(L510-9)*0.425,0)),0)+IF(F510="PŽ",IF(L510=1,85,IF(L510=2,59.5,IF(L510=3,45,IF(L510=4,32.5,IF(L510=5,30,IF(L510=6,27.5,IF(L510=7,25,IF(L510=8,22.5,0))))))))+IF(L510&lt;=8,0,IF(L510&lt;=16,19,IF(L510&lt;=24,13,IF(L510&lt;=32,8,0))))-IF(L510&lt;=8,0,IF(L510&lt;=16,(L510-9)*0.425,IF(L510&lt;=24,(L510-17)*0.425,IF(L510&lt;=32,(L510-25)*0.425,0)))),0)+IF(F510="EČ",IF(L510=1,204,IF(L510=2,156.24,IF(L510=3,123.84,IF(L510=4,72,IF(L510=5,66,IF(L510=6,60,IF(L510=7,54,IF(L510=8,48,0))))))))+IF(L510&lt;=8,0,IF(L510&lt;=16,40,IF(L510&lt;=24,25,0)))-IF(L510&lt;=8,0,IF(L510&lt;=16,(L510-9)*1.02,IF(L510&lt;=24,(L510-17)*1.02,0))),0)+IF(F510="EČneol",IF(L510=1,68,IF(L510=2,51.69,IF(L510=3,40.61,IF(L510=4,13,IF(L510=5,12,IF(L510=6,11,IF(L510=7,10,IF(L510=8,9,0)))))))))+IF(F510="EŽ",IF(L510=1,68,IF(L510=2,47.6,IF(L510=3,36,IF(L510=4,18,IF(L510=5,16.5,IF(L510=6,15,IF(L510=7,13.5,IF(L510=8,12,0))))))))+IF(L510&lt;=8,0,IF(L510&lt;=16,10,IF(L510&lt;=24,6,0)))-IF(L510&lt;=8,0,IF(L510&lt;=16,(L510-9)*0.34,IF(L510&lt;=24,(L510-17)*0.34,0))),0)+IF(F510="PT",IF(L510=1,68,IF(L510=2,52.08,IF(L510=3,41.28,IF(L510=4,24,IF(L510=5,22,IF(L510=6,20,IF(L510=7,18,IF(L510=8,16,0))))))))+IF(L510&lt;=8,0,IF(L510&lt;=16,13,IF(L510&lt;=24,9,IF(L510&lt;=32,4,0))))-IF(L510&lt;=8,0,IF(L510&lt;=16,(L510-9)*0.34,IF(L510&lt;=24,(L510-17)*0.34,IF(L510&lt;=32,(L510-25)*0.34,0)))),0)+IF(F510="JOŽ",IF(L510=1,85,IF(L510=2,59.5,IF(L510=3,45,IF(L510=4,32.5,IF(L510=5,30,IF(L510=6,27.5,IF(L510=7,25,IF(L510=8,22.5,0))))))))+IF(L510&lt;=8,0,IF(L510&lt;=16,19,IF(L510&lt;=24,13,0)))-IF(L510&lt;=8,0,IF(L510&lt;=16,(L510-9)*0.425,IF(L510&lt;=24,(L510-17)*0.425,0))),0)+IF(F510="JPČ",IF(L510=1,68,IF(L510=2,47.6,IF(L510=3,36,IF(L510=4,26,IF(L510=5,24,IF(L510=6,22,IF(L510=7,20,IF(L510=8,18,0))))))))+IF(L510&lt;=8,0,IF(L510&lt;=16,13,IF(L510&lt;=24,9,0)))-IF(L510&lt;=8,0,IF(L510&lt;=16,(L510-9)*0.34,IF(L510&lt;=24,(L510-17)*0.34,0))),0)+IF(F510="JEČ",IF(L510=1,34,IF(L510=2,26.04,IF(L510=3,20.6,IF(L510=4,12,IF(L510=5,11,IF(L510=6,10,IF(L510=7,9,IF(L510=8,8,0))))))))+IF(L510&lt;=8,0,IF(L510&lt;=16,6,0))-IF(L510&lt;=8,0,IF(L510&lt;=16,(L510-9)*0.17,0)),0)+IF(F510="JEOF",IF(L510=1,34,IF(L510=2,26.04,IF(L510=3,20.6,IF(L510=4,12,IF(L510=5,11,IF(L510=6,10,IF(L510=7,9,IF(L510=8,8,0))))))))+IF(L510&lt;=8,0,IF(L510&lt;=16,6,0))-IF(L510&lt;=8,0,IF(L510&lt;=16,(L510-9)*0.17,0)),0)+IF(F510="JnPČ",IF(L510=1,51,IF(L510=2,35.7,IF(L510=3,27,IF(L510=4,19.5,IF(L510=5,18,IF(L510=6,16.5,IF(L510=7,15,IF(L510=8,13.5,0))))))))+IF(L510&lt;=8,0,IF(L510&lt;=16,10,0))-IF(L510&lt;=8,0,IF(L510&lt;=16,(L510-9)*0.255,0)),0)+IF(F510="JnEČ",IF(L510=1,25.5,IF(L510=2,19.53,IF(L510=3,15.48,IF(L510=4,9,IF(L510=5,8.25,IF(L510=6,7.5,IF(L510=7,6.75,IF(L510=8,6,0))))))))+IF(L510&lt;=8,0,IF(L510&lt;=16,5,0))-IF(L510&lt;=8,0,IF(L510&lt;=16,(L510-9)*0.1275,0)),0)+IF(F510="JčPČ",IF(L510=1,21.25,IF(L510=2,14.5,IF(L510=3,11.5,IF(L510=4,7,IF(L510=5,6.5,IF(L510=6,6,IF(L510=7,5.5,IF(L510=8,5,0))))))))+IF(L510&lt;=8,0,IF(L510&lt;=16,4,0))-IF(L510&lt;=8,0,IF(L510&lt;=16,(L510-9)*0.10625,0)),0)+IF(F510="JčEČ",IF(L510=1,17,IF(L510=2,13.02,IF(L510=3,10.32,IF(L510=4,6,IF(L510=5,5.5,IF(L510=6,5,IF(L510=7,4.5,IF(L510=8,4,0))))))))+IF(L510&lt;=8,0,IF(L510&lt;=16,3,0))-IF(L510&lt;=8,0,IF(L510&lt;=16,(L510-9)*0.085,0)),0)+IF(F510="NEAK",IF(L510=1,11.48,IF(L510=2,8.79,IF(L510=3,6.97,IF(L510=4,4.05,IF(L510=5,3.71,IF(L510=6,3.38,IF(L510=7,3.04,IF(L510=8,2.7,0))))))))+IF(L510&lt;=8,0,IF(L510&lt;=16,2,IF(L510&lt;=24,1.3,0)))-IF(L510&lt;=8,0,IF(L510&lt;=16,(L510-9)*0.0574,IF(L510&lt;=24,(L510-17)*0.0574,0))),0))*IF(L510&lt;0,1,IF(OR(F510="PČ",F510="PŽ",F510="PT"),IF(J510&lt;32,J510/32,1),1))* IF(L510&lt;0,1,IF(OR(F510="EČ",F510="EŽ",F510="JOŽ",F510="JPČ",F510="NEAK"),IF(J510&lt;24,J510/24,1),1))*IF(L510&lt;0,1,IF(OR(F510="PČneol",F510="JEČ",F510="JEOF",F510="JnPČ",F510="JnEČ",F510="JčPČ",F510="JčEČ"),IF(J510&lt;16,J510/16,1),1))*IF(L510&lt;0,1,IF(F510="EČneol",IF(J510&lt;8,J510/8,1),1))</f>
        <v>0</v>
      </c>
      <c r="O510" s="9">
        <f t="shared" ref="O510:O519" si="203">IF(F510="OŽ",N510,IF(H510="Ne",IF(J510*0.3&lt;J510-L510,N510,0),IF(J510*0.1&lt;J510-L510,N510,0)))</f>
        <v>0</v>
      </c>
      <c r="P510" s="4">
        <f t="shared" ref="P510" si="204">IF(O510=0,0,IF(F510="OŽ",IF(L510&gt;35,0,IF(J510&gt;35,(36-L510)*1.836,((36-L510)-(36-J510))*1.836)),0)+IF(F510="PČ",IF(L510&gt;31,0,IF(J510&gt;31,(32-L510)*1.347,((32-L510)-(32-J510))*1.347)),0)+ IF(F510="PČneol",IF(L510&gt;15,0,IF(J510&gt;15,(16-L510)*0.255,((16-L510)-(16-J510))*0.255)),0)+IF(F510="PŽ",IF(L510&gt;31,0,IF(J510&gt;31,(32-L510)*0.255,((32-L510)-(32-J510))*0.255)),0)+IF(F510="EČ",IF(L510&gt;23,0,IF(J510&gt;23,(24-L510)*0.612,((24-L510)-(24-J510))*0.612)),0)+IF(F510="EČneol",IF(L510&gt;7,0,IF(J510&gt;7,(8-L510)*0.204,((8-L510)-(8-J510))*0.204)),0)+IF(F510="EŽ",IF(L510&gt;23,0,IF(J510&gt;23,(24-L510)*0.204,((24-L510)-(24-J510))*0.204)),0)+IF(F510="PT",IF(L510&gt;31,0,IF(J510&gt;31,(32-L510)*0.204,((32-L510)-(32-J510))*0.204)),0)+IF(F510="JOŽ",IF(L510&gt;23,0,IF(J510&gt;23,(24-L510)*0.255,((24-L510)-(24-J510))*0.255)),0)+IF(F510="JPČ",IF(L510&gt;23,0,IF(J510&gt;23,(24-L510)*0.204,((24-L510)-(24-J510))*0.204)),0)+IF(F510="JEČ",IF(L510&gt;15,0,IF(J510&gt;15,(16-L510)*0.102,((16-L510)-(16-J510))*0.102)),0)+IF(F510="JEOF",IF(L510&gt;15,0,IF(J510&gt;15,(16-L510)*0.102,((16-L510)-(16-J510))*0.102)),0)+IF(F510="JnPČ",IF(L510&gt;15,0,IF(J510&gt;15,(16-L510)*0.153,((16-L510)-(16-J510))*0.153)),0)+IF(F510="JnEČ",IF(L510&gt;15,0,IF(J510&gt;15,(16-L510)*0.0765,((16-L510)-(16-J510))*0.0765)),0)+IF(F510="JčPČ",IF(L510&gt;15,0,IF(J510&gt;15,(16-L510)*0.06375,((16-L510)-(16-J510))*0.06375)),0)+IF(F510="JčEČ",IF(L510&gt;15,0,IF(J510&gt;15,(16-L510)*0.051,((16-L510)-(16-J510))*0.051)),0)+IF(F510="NEAK",IF(L510&gt;23,0,IF(J510&gt;23,(24-L510)*0.03444,((24-L510)-(24-J510))*0.03444)),0))</f>
        <v>0</v>
      </c>
      <c r="Q510" s="11">
        <f t="shared" ref="Q510" si="205">IF(ISERROR(P510*100/N510),0,(P510*100/N510))</f>
        <v>0</v>
      </c>
      <c r="R510" s="10">
        <f t="shared" ref="R510:R519" si="206">IF(Q510&lt;=30,O510+P510,O510+O510*0.3)*IF(G510=1,0.4,IF(G510=2,0.75,IF(G510="1 (kas 4 m. 1 k. nerengiamos)",0.52,1)))*IF(D510="olimpinė",1,IF(M510="Ne",0.5,1))*IF(OR(A$5="Lietuvos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federacija"),IF(OR(J510&lt;8,K510&lt;16),0,1),1)*E510*IF(I510&lt;=1,1,1/I510)*IF(OR(A$5="Lietuvos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10" s="8"/>
    </row>
    <row r="511" spans="1:19">
      <c r="A511" s="59">
        <v>2</v>
      </c>
      <c r="B511" s="59"/>
      <c r="C511" s="12"/>
      <c r="D511" s="59"/>
      <c r="E511" s="59"/>
      <c r="F511" s="59"/>
      <c r="G511" s="59"/>
      <c r="H511" s="59"/>
      <c r="I511" s="59"/>
      <c r="J511" s="59"/>
      <c r="K511" s="59"/>
      <c r="L511" s="59"/>
      <c r="M511" s="59"/>
      <c r="N511" s="3">
        <f t="shared" si="202"/>
        <v>0</v>
      </c>
      <c r="O511" s="9">
        <f t="shared" si="203"/>
        <v>0</v>
      </c>
      <c r="P511" s="4">
        <f t="shared" ref="P511:P519" si="207">IF(O511=0,0,IF(F511="OŽ",IF(L511&gt;35,0,IF(J511&gt;35,(36-L511)*1.836,((36-L511)-(36-J511))*1.836)),0)+IF(F511="PČ",IF(L511&gt;31,0,IF(J511&gt;31,(32-L511)*1.347,((32-L511)-(32-J511))*1.347)),0)+ IF(F511="PČneol",IF(L511&gt;15,0,IF(J511&gt;15,(16-L511)*0.255,((16-L511)-(16-J511))*0.255)),0)+IF(F511="PŽ",IF(L511&gt;31,0,IF(J511&gt;31,(32-L511)*0.255,((32-L511)-(32-J511))*0.255)),0)+IF(F511="EČ",IF(L511&gt;23,0,IF(J511&gt;23,(24-L511)*0.612,((24-L511)-(24-J511))*0.612)),0)+IF(F511="EČneol",IF(L511&gt;7,0,IF(J511&gt;7,(8-L511)*0.204,((8-L511)-(8-J511))*0.204)),0)+IF(F511="EŽ",IF(L511&gt;23,0,IF(J511&gt;23,(24-L511)*0.204,((24-L511)-(24-J511))*0.204)),0)+IF(F511="PT",IF(L511&gt;31,0,IF(J511&gt;31,(32-L511)*0.204,((32-L511)-(32-J511))*0.204)),0)+IF(F511="JOŽ",IF(L511&gt;23,0,IF(J511&gt;23,(24-L511)*0.255,((24-L511)-(24-J511))*0.255)),0)+IF(F511="JPČ",IF(L511&gt;23,0,IF(J511&gt;23,(24-L511)*0.204,((24-L511)-(24-J511))*0.204)),0)+IF(F511="JEČ",IF(L511&gt;15,0,IF(J511&gt;15,(16-L511)*0.102,((16-L511)-(16-J511))*0.102)),0)+IF(F511="JEOF",IF(L511&gt;15,0,IF(J511&gt;15,(16-L511)*0.102,((16-L511)-(16-J511))*0.102)),0)+IF(F511="JnPČ",IF(L511&gt;15,0,IF(J511&gt;15,(16-L511)*0.153,((16-L511)-(16-J511))*0.153)),0)+IF(F511="JnEČ",IF(L511&gt;15,0,IF(J511&gt;15,(16-L511)*0.0765,((16-L511)-(16-J511))*0.0765)),0)+IF(F511="JčPČ",IF(L511&gt;15,0,IF(J511&gt;15,(16-L511)*0.06375,((16-L511)-(16-J511))*0.06375)),0)+IF(F511="JčEČ",IF(L511&gt;15,0,IF(J511&gt;15,(16-L511)*0.051,((16-L511)-(16-J511))*0.051)),0)+IF(F511="NEAK",IF(L511&gt;23,0,IF(J511&gt;23,(24-L511)*0.03444,((24-L511)-(24-J511))*0.03444)),0))</f>
        <v>0</v>
      </c>
      <c r="Q511" s="11">
        <f t="shared" ref="Q511:Q519" si="208">IF(ISERROR(P511*100/N511),0,(P511*100/N511))</f>
        <v>0</v>
      </c>
      <c r="R511" s="10">
        <f t="shared" si="206"/>
        <v>0</v>
      </c>
      <c r="S511" s="8"/>
    </row>
    <row r="512" spans="1:19">
      <c r="A512" s="59">
        <v>3</v>
      </c>
      <c r="B512" s="59"/>
      <c r="C512" s="12"/>
      <c r="D512" s="59"/>
      <c r="E512" s="59"/>
      <c r="F512" s="59"/>
      <c r="G512" s="59"/>
      <c r="H512" s="59"/>
      <c r="I512" s="59"/>
      <c r="J512" s="59"/>
      <c r="K512" s="59"/>
      <c r="L512" s="59"/>
      <c r="M512" s="59"/>
      <c r="N512" s="3">
        <f t="shared" si="202"/>
        <v>0</v>
      </c>
      <c r="O512" s="9">
        <f t="shared" si="203"/>
        <v>0</v>
      </c>
      <c r="P512" s="4">
        <f t="shared" si="207"/>
        <v>0</v>
      </c>
      <c r="Q512" s="11">
        <f t="shared" si="208"/>
        <v>0</v>
      </c>
      <c r="R512" s="10">
        <f t="shared" si="206"/>
        <v>0</v>
      </c>
      <c r="S512" s="8"/>
    </row>
    <row r="513" spans="1:19">
      <c r="A513" s="59">
        <v>4</v>
      </c>
      <c r="B513" s="59"/>
      <c r="C513" s="12"/>
      <c r="D513" s="59"/>
      <c r="E513" s="59"/>
      <c r="F513" s="59"/>
      <c r="G513" s="59"/>
      <c r="H513" s="59"/>
      <c r="I513" s="59"/>
      <c r="J513" s="59"/>
      <c r="K513" s="59"/>
      <c r="L513" s="59"/>
      <c r="M513" s="59"/>
      <c r="N513" s="3">
        <f t="shared" si="202"/>
        <v>0</v>
      </c>
      <c r="O513" s="9">
        <f t="shared" si="203"/>
        <v>0</v>
      </c>
      <c r="P513" s="4">
        <f t="shared" si="207"/>
        <v>0</v>
      </c>
      <c r="Q513" s="11">
        <f t="shared" si="208"/>
        <v>0</v>
      </c>
      <c r="R513" s="10">
        <f t="shared" si="206"/>
        <v>0</v>
      </c>
      <c r="S513" s="8"/>
    </row>
    <row r="514" spans="1:19">
      <c r="A514" s="59">
        <v>5</v>
      </c>
      <c r="B514" s="59"/>
      <c r="C514" s="12"/>
      <c r="D514" s="59"/>
      <c r="E514" s="59"/>
      <c r="F514" s="59"/>
      <c r="G514" s="59"/>
      <c r="H514" s="59"/>
      <c r="I514" s="59"/>
      <c r="J514" s="59"/>
      <c r="K514" s="59"/>
      <c r="L514" s="59"/>
      <c r="M514" s="59"/>
      <c r="N514" s="3">
        <f t="shared" si="202"/>
        <v>0</v>
      </c>
      <c r="O514" s="9">
        <f t="shared" si="203"/>
        <v>0</v>
      </c>
      <c r="P514" s="4">
        <f t="shared" si="207"/>
        <v>0</v>
      </c>
      <c r="Q514" s="11">
        <f t="shared" si="208"/>
        <v>0</v>
      </c>
      <c r="R514" s="10">
        <f t="shared" si="206"/>
        <v>0</v>
      </c>
      <c r="S514" s="8"/>
    </row>
    <row r="515" spans="1:19">
      <c r="A515" s="59">
        <v>6</v>
      </c>
      <c r="B515" s="59"/>
      <c r="C515" s="12"/>
      <c r="D515" s="59"/>
      <c r="E515" s="59"/>
      <c r="F515" s="59"/>
      <c r="G515" s="59"/>
      <c r="H515" s="59"/>
      <c r="I515" s="59"/>
      <c r="J515" s="59"/>
      <c r="K515" s="59"/>
      <c r="L515" s="59"/>
      <c r="M515" s="59"/>
      <c r="N515" s="3">
        <f t="shared" si="202"/>
        <v>0</v>
      </c>
      <c r="O515" s="9">
        <f t="shared" si="203"/>
        <v>0</v>
      </c>
      <c r="P515" s="4">
        <f t="shared" si="207"/>
        <v>0</v>
      </c>
      <c r="Q515" s="11">
        <f t="shared" si="208"/>
        <v>0</v>
      </c>
      <c r="R515" s="10">
        <f t="shared" si="206"/>
        <v>0</v>
      </c>
      <c r="S515" s="8"/>
    </row>
    <row r="516" spans="1:19">
      <c r="A516" s="59">
        <v>7</v>
      </c>
      <c r="B516" s="59"/>
      <c r="C516" s="12"/>
      <c r="D516" s="59"/>
      <c r="E516" s="59"/>
      <c r="F516" s="59"/>
      <c r="G516" s="59"/>
      <c r="H516" s="59"/>
      <c r="I516" s="59"/>
      <c r="J516" s="59"/>
      <c r="K516" s="59"/>
      <c r="L516" s="59"/>
      <c r="M516" s="59"/>
      <c r="N516" s="3">
        <f t="shared" si="202"/>
        <v>0</v>
      </c>
      <c r="O516" s="9">
        <f t="shared" si="203"/>
        <v>0</v>
      </c>
      <c r="P516" s="4">
        <f t="shared" si="207"/>
        <v>0</v>
      </c>
      <c r="Q516" s="11">
        <f t="shared" si="208"/>
        <v>0</v>
      </c>
      <c r="R516" s="10">
        <f t="shared" si="206"/>
        <v>0</v>
      </c>
      <c r="S516" s="8"/>
    </row>
    <row r="517" spans="1:19">
      <c r="A517" s="59">
        <v>8</v>
      </c>
      <c r="B517" s="59"/>
      <c r="C517" s="12"/>
      <c r="D517" s="59"/>
      <c r="E517" s="59"/>
      <c r="F517" s="59"/>
      <c r="G517" s="59"/>
      <c r="H517" s="59"/>
      <c r="I517" s="59"/>
      <c r="J517" s="59"/>
      <c r="K517" s="59"/>
      <c r="L517" s="59"/>
      <c r="M517" s="59"/>
      <c r="N517" s="3">
        <f t="shared" si="202"/>
        <v>0</v>
      </c>
      <c r="O517" s="9">
        <f t="shared" si="203"/>
        <v>0</v>
      </c>
      <c r="P517" s="4">
        <f t="shared" si="207"/>
        <v>0</v>
      </c>
      <c r="Q517" s="11">
        <f t="shared" si="208"/>
        <v>0</v>
      </c>
      <c r="R517" s="10">
        <f t="shared" si="206"/>
        <v>0</v>
      </c>
      <c r="S517" s="8"/>
    </row>
    <row r="518" spans="1:19">
      <c r="A518" s="59">
        <v>9</v>
      </c>
      <c r="B518" s="59"/>
      <c r="C518" s="12"/>
      <c r="D518" s="59"/>
      <c r="E518" s="59"/>
      <c r="F518" s="59"/>
      <c r="G518" s="59"/>
      <c r="H518" s="59"/>
      <c r="I518" s="59"/>
      <c r="J518" s="59"/>
      <c r="K518" s="59"/>
      <c r="L518" s="59"/>
      <c r="M518" s="59"/>
      <c r="N518" s="3">
        <f t="shared" si="202"/>
        <v>0</v>
      </c>
      <c r="O518" s="9">
        <f t="shared" si="203"/>
        <v>0</v>
      </c>
      <c r="P518" s="4">
        <f t="shared" si="207"/>
        <v>0</v>
      </c>
      <c r="Q518" s="11">
        <f t="shared" si="208"/>
        <v>0</v>
      </c>
      <c r="R518" s="10">
        <f t="shared" si="206"/>
        <v>0</v>
      </c>
      <c r="S518" s="8"/>
    </row>
    <row r="519" spans="1:19">
      <c r="A519" s="59">
        <v>10</v>
      </c>
      <c r="B519" s="59"/>
      <c r="C519" s="12"/>
      <c r="D519" s="59"/>
      <c r="E519" s="59"/>
      <c r="F519" s="59"/>
      <c r="G519" s="59"/>
      <c r="H519" s="59"/>
      <c r="I519" s="59"/>
      <c r="J519" s="59"/>
      <c r="K519" s="59"/>
      <c r="L519" s="59"/>
      <c r="M519" s="59"/>
      <c r="N519" s="3">
        <f t="shared" si="202"/>
        <v>0</v>
      </c>
      <c r="O519" s="9">
        <f t="shared" si="203"/>
        <v>0</v>
      </c>
      <c r="P519" s="4">
        <f t="shared" si="207"/>
        <v>0</v>
      </c>
      <c r="Q519" s="11">
        <f t="shared" si="208"/>
        <v>0</v>
      </c>
      <c r="R519" s="10">
        <f t="shared" si="206"/>
        <v>0</v>
      </c>
      <c r="S519" s="8"/>
    </row>
    <row r="520" spans="1:19">
      <c r="A520" s="62" t="s">
        <v>35</v>
      </c>
      <c r="B520" s="63"/>
      <c r="C520" s="63"/>
      <c r="D520" s="63"/>
      <c r="E520" s="63"/>
      <c r="F520" s="63"/>
      <c r="G520" s="63"/>
      <c r="H520" s="63"/>
      <c r="I520" s="63"/>
      <c r="J520" s="63"/>
      <c r="K520" s="63"/>
      <c r="L520" s="63"/>
      <c r="M520" s="63"/>
      <c r="N520" s="63"/>
      <c r="O520" s="63"/>
      <c r="P520" s="63"/>
      <c r="Q520" s="64"/>
      <c r="R520" s="10">
        <f>SUM(R510:R519)</f>
        <v>0</v>
      </c>
      <c r="S520" s="8"/>
    </row>
    <row r="521" spans="1:19" ht="15.75">
      <c r="A521" s="23" t="s">
        <v>36</v>
      </c>
      <c r="B521" s="23"/>
      <c r="C521" s="15"/>
      <c r="D521" s="15"/>
      <c r="E521" s="15"/>
      <c r="F521" s="15"/>
      <c r="G521" s="15"/>
      <c r="H521" s="15"/>
      <c r="I521" s="15"/>
      <c r="J521" s="15"/>
      <c r="K521" s="15"/>
      <c r="L521" s="15"/>
      <c r="M521" s="15"/>
      <c r="N521" s="15"/>
      <c r="O521" s="15"/>
      <c r="P521" s="15"/>
      <c r="Q521" s="15"/>
      <c r="R521" s="16"/>
      <c r="S521" s="8"/>
    </row>
    <row r="522" spans="1:19">
      <c r="A522" s="48" t="s">
        <v>37</v>
      </c>
      <c r="B522" s="48"/>
      <c r="C522" s="48"/>
      <c r="D522" s="48"/>
      <c r="E522" s="48"/>
      <c r="F522" s="48"/>
      <c r="G522" s="48"/>
      <c r="H522" s="48"/>
      <c r="I522" s="48"/>
      <c r="J522" s="15"/>
      <c r="K522" s="15"/>
      <c r="L522" s="15"/>
      <c r="M522" s="15"/>
      <c r="N522" s="15"/>
      <c r="O522" s="15"/>
      <c r="P522" s="15"/>
      <c r="Q522" s="15"/>
      <c r="R522" s="16"/>
      <c r="S522" s="8"/>
    </row>
    <row r="523" spans="1:19" s="8" customFormat="1">
      <c r="A523" s="48"/>
      <c r="B523" s="48"/>
      <c r="C523" s="48"/>
      <c r="D523" s="48"/>
      <c r="E523" s="48"/>
      <c r="F523" s="48"/>
      <c r="G523" s="48"/>
      <c r="H523" s="48"/>
      <c r="I523" s="48"/>
      <c r="J523" s="15"/>
      <c r="K523" s="15"/>
      <c r="L523" s="15"/>
      <c r="M523" s="15"/>
      <c r="N523" s="15"/>
      <c r="O523" s="15"/>
      <c r="P523" s="15"/>
      <c r="Q523" s="15"/>
      <c r="R523" s="16"/>
    </row>
    <row r="524" spans="1:19">
      <c r="A524" s="65" t="s">
        <v>129</v>
      </c>
      <c r="B524" s="66"/>
      <c r="C524" s="66"/>
      <c r="D524" s="66"/>
      <c r="E524" s="66"/>
      <c r="F524" s="66"/>
      <c r="G524" s="66"/>
      <c r="H524" s="66"/>
      <c r="I524" s="66"/>
      <c r="J524" s="66"/>
      <c r="K524" s="66"/>
      <c r="L524" s="66"/>
      <c r="M524" s="66"/>
      <c r="N524" s="66"/>
      <c r="O524" s="66"/>
      <c r="P524" s="66"/>
      <c r="Q524" s="55"/>
      <c r="R524" s="8"/>
      <c r="S524" s="8"/>
    </row>
    <row r="525" spans="1:19" ht="18">
      <c r="A525" s="67" t="s">
        <v>26</v>
      </c>
      <c r="B525" s="68"/>
      <c r="C525" s="68"/>
      <c r="D525" s="49"/>
      <c r="E525" s="49"/>
      <c r="F525" s="49"/>
      <c r="G525" s="49"/>
      <c r="H525" s="49"/>
      <c r="I525" s="49"/>
      <c r="J525" s="49"/>
      <c r="K525" s="49"/>
      <c r="L525" s="49"/>
      <c r="M525" s="49"/>
      <c r="N525" s="49"/>
      <c r="O525" s="49"/>
      <c r="P525" s="49"/>
      <c r="Q525" s="55"/>
      <c r="R525" s="8"/>
      <c r="S525" s="8"/>
    </row>
    <row r="526" spans="1:19">
      <c r="A526" s="65" t="s">
        <v>130</v>
      </c>
      <c r="B526" s="66"/>
      <c r="C526" s="66"/>
      <c r="D526" s="66"/>
      <c r="E526" s="66"/>
      <c r="F526" s="66"/>
      <c r="G526" s="66"/>
      <c r="H526" s="66"/>
      <c r="I526" s="66"/>
      <c r="J526" s="66"/>
      <c r="K526" s="66"/>
      <c r="L526" s="66"/>
      <c r="M526" s="66"/>
      <c r="N526" s="66"/>
      <c r="O526" s="66"/>
      <c r="P526" s="66"/>
      <c r="Q526" s="55"/>
      <c r="R526" s="8"/>
      <c r="S526" s="8"/>
    </row>
    <row r="527" spans="1:19">
      <c r="A527" s="59">
        <v>1</v>
      </c>
      <c r="B527" s="59"/>
      <c r="C527" s="12"/>
      <c r="D527" s="59"/>
      <c r="E527" s="59"/>
      <c r="F527" s="59"/>
      <c r="G527" s="59"/>
      <c r="H527" s="59"/>
      <c r="I527" s="59"/>
      <c r="J527" s="59"/>
      <c r="K527" s="59"/>
      <c r="L527" s="59"/>
      <c r="M527" s="59"/>
      <c r="N527" s="3">
        <f t="shared" ref="N527:N536" si="209">(IF(F527="OŽ",IF(L527=1,550.8,IF(L527=2,426.38,IF(L527=3,342.14,IF(L527=4,181.44,IF(L527=5,168.48,IF(L527=6,155.52,IF(L527=7,148.5,IF(L527=8,144,0))))))))+IF(L527&lt;=8,0,IF(L527&lt;=16,137.7,IF(L527&lt;=24,108,IF(L527&lt;=32,80.1,IF(L527&lt;=36,52.2,0)))))-IF(L527&lt;=8,0,IF(L527&lt;=16,(L527-9)*2.754,IF(L527&lt;=24,(L527-17)* 2.754,IF(L527&lt;=32,(L527-25)* 2.754,IF(L527&lt;=36,(L527-33)*2.754,0))))),0)+IF(F527="PČ",IF(L527=1,449,IF(L527=2,314.6,IF(L527=3,238,IF(L527=4,172,IF(L527=5,159,IF(L527=6,145,IF(L527=7,132,IF(L527=8,119,0))))))))+IF(L527&lt;=8,0,IF(L527&lt;=16,88,IF(L527&lt;=24,55,IF(L527&lt;=32,22,0))))-IF(L527&lt;=8,0,IF(L527&lt;=16,(L527-9)*2.245,IF(L527&lt;=24,(L527-17)*2.245,IF(L527&lt;=32,(L527-25)*2.245,0)))),0)+IF(F527="PČneol",IF(L527=1,85,IF(L527=2,64.61,IF(L527=3,50.76,IF(L527=4,16.25,IF(L527=5,15,IF(L527=6,13.75,IF(L527=7,12.5,IF(L527=8,11.25,0))))))))+IF(L527&lt;=8,0,IF(L527&lt;=16,9,0))-IF(L527&lt;=8,0,IF(L527&lt;=16,(L527-9)*0.425,0)),0)+IF(F527="PŽ",IF(L527=1,85,IF(L527=2,59.5,IF(L527=3,45,IF(L527=4,32.5,IF(L527=5,30,IF(L527=6,27.5,IF(L527=7,25,IF(L527=8,22.5,0))))))))+IF(L527&lt;=8,0,IF(L527&lt;=16,19,IF(L527&lt;=24,13,IF(L527&lt;=32,8,0))))-IF(L527&lt;=8,0,IF(L527&lt;=16,(L527-9)*0.425,IF(L527&lt;=24,(L527-17)*0.425,IF(L527&lt;=32,(L527-25)*0.425,0)))),0)+IF(F527="EČ",IF(L527=1,204,IF(L527=2,156.24,IF(L527=3,123.84,IF(L527=4,72,IF(L527=5,66,IF(L527=6,60,IF(L527=7,54,IF(L527=8,48,0))))))))+IF(L527&lt;=8,0,IF(L527&lt;=16,40,IF(L527&lt;=24,25,0)))-IF(L527&lt;=8,0,IF(L527&lt;=16,(L527-9)*1.02,IF(L527&lt;=24,(L527-17)*1.02,0))),0)+IF(F527="EČneol",IF(L527=1,68,IF(L527=2,51.69,IF(L527=3,40.61,IF(L527=4,13,IF(L527=5,12,IF(L527=6,11,IF(L527=7,10,IF(L527=8,9,0)))))))))+IF(F527="EŽ",IF(L527=1,68,IF(L527=2,47.6,IF(L527=3,36,IF(L527=4,18,IF(L527=5,16.5,IF(L527=6,15,IF(L527=7,13.5,IF(L527=8,12,0))))))))+IF(L527&lt;=8,0,IF(L527&lt;=16,10,IF(L527&lt;=24,6,0)))-IF(L527&lt;=8,0,IF(L527&lt;=16,(L527-9)*0.34,IF(L527&lt;=24,(L527-17)*0.34,0))),0)+IF(F527="PT",IF(L527=1,68,IF(L527=2,52.08,IF(L527=3,41.28,IF(L527=4,24,IF(L527=5,22,IF(L527=6,20,IF(L527=7,18,IF(L527=8,16,0))))))))+IF(L527&lt;=8,0,IF(L527&lt;=16,13,IF(L527&lt;=24,9,IF(L527&lt;=32,4,0))))-IF(L527&lt;=8,0,IF(L527&lt;=16,(L527-9)*0.34,IF(L527&lt;=24,(L527-17)*0.34,IF(L527&lt;=32,(L527-25)*0.34,0)))),0)+IF(F527="JOŽ",IF(L527=1,85,IF(L527=2,59.5,IF(L527=3,45,IF(L527=4,32.5,IF(L527=5,30,IF(L527=6,27.5,IF(L527=7,25,IF(L527=8,22.5,0))))))))+IF(L527&lt;=8,0,IF(L527&lt;=16,19,IF(L527&lt;=24,13,0)))-IF(L527&lt;=8,0,IF(L527&lt;=16,(L527-9)*0.425,IF(L527&lt;=24,(L527-17)*0.425,0))),0)+IF(F527="JPČ",IF(L527=1,68,IF(L527=2,47.6,IF(L527=3,36,IF(L527=4,26,IF(L527=5,24,IF(L527=6,22,IF(L527=7,20,IF(L527=8,18,0))))))))+IF(L527&lt;=8,0,IF(L527&lt;=16,13,IF(L527&lt;=24,9,0)))-IF(L527&lt;=8,0,IF(L527&lt;=16,(L527-9)*0.34,IF(L527&lt;=24,(L527-17)*0.34,0))),0)+IF(F527="JEČ",IF(L527=1,34,IF(L527=2,26.04,IF(L527=3,20.6,IF(L527=4,12,IF(L527=5,11,IF(L527=6,10,IF(L527=7,9,IF(L527=8,8,0))))))))+IF(L527&lt;=8,0,IF(L527&lt;=16,6,0))-IF(L527&lt;=8,0,IF(L527&lt;=16,(L527-9)*0.17,0)),0)+IF(F527="JEOF",IF(L527=1,34,IF(L527=2,26.04,IF(L527=3,20.6,IF(L527=4,12,IF(L527=5,11,IF(L527=6,10,IF(L527=7,9,IF(L527=8,8,0))))))))+IF(L527&lt;=8,0,IF(L527&lt;=16,6,0))-IF(L527&lt;=8,0,IF(L527&lt;=16,(L527-9)*0.17,0)),0)+IF(F527="JnPČ",IF(L527=1,51,IF(L527=2,35.7,IF(L527=3,27,IF(L527=4,19.5,IF(L527=5,18,IF(L527=6,16.5,IF(L527=7,15,IF(L527=8,13.5,0))))))))+IF(L527&lt;=8,0,IF(L527&lt;=16,10,0))-IF(L527&lt;=8,0,IF(L527&lt;=16,(L527-9)*0.255,0)),0)+IF(F527="JnEČ",IF(L527=1,25.5,IF(L527=2,19.53,IF(L527=3,15.48,IF(L527=4,9,IF(L527=5,8.25,IF(L527=6,7.5,IF(L527=7,6.75,IF(L527=8,6,0))))))))+IF(L527&lt;=8,0,IF(L527&lt;=16,5,0))-IF(L527&lt;=8,0,IF(L527&lt;=16,(L527-9)*0.1275,0)),0)+IF(F527="JčPČ",IF(L527=1,21.25,IF(L527=2,14.5,IF(L527=3,11.5,IF(L527=4,7,IF(L527=5,6.5,IF(L527=6,6,IF(L527=7,5.5,IF(L527=8,5,0))))))))+IF(L527&lt;=8,0,IF(L527&lt;=16,4,0))-IF(L527&lt;=8,0,IF(L527&lt;=16,(L527-9)*0.10625,0)),0)+IF(F527="JčEČ",IF(L527=1,17,IF(L527=2,13.02,IF(L527=3,10.32,IF(L527=4,6,IF(L527=5,5.5,IF(L527=6,5,IF(L527=7,4.5,IF(L527=8,4,0))))))))+IF(L527&lt;=8,0,IF(L527&lt;=16,3,0))-IF(L527&lt;=8,0,IF(L527&lt;=16,(L527-9)*0.085,0)),0)+IF(F527="NEAK",IF(L527=1,11.48,IF(L527=2,8.79,IF(L527=3,6.97,IF(L527=4,4.05,IF(L527=5,3.71,IF(L527=6,3.38,IF(L527=7,3.04,IF(L527=8,2.7,0))))))))+IF(L527&lt;=8,0,IF(L527&lt;=16,2,IF(L527&lt;=24,1.3,0)))-IF(L527&lt;=8,0,IF(L527&lt;=16,(L527-9)*0.0574,IF(L527&lt;=24,(L527-17)*0.0574,0))),0))*IF(L527&lt;0,1,IF(OR(F527="PČ",F527="PŽ",F527="PT"),IF(J527&lt;32,J527/32,1),1))* IF(L527&lt;0,1,IF(OR(F527="EČ",F527="EŽ",F527="JOŽ",F527="JPČ",F527="NEAK"),IF(J527&lt;24,J527/24,1),1))*IF(L527&lt;0,1,IF(OR(F527="PČneol",F527="JEČ",F527="JEOF",F527="JnPČ",F527="JnEČ",F527="JčPČ",F527="JčEČ"),IF(J527&lt;16,J527/16,1),1))*IF(L527&lt;0,1,IF(F527="EČneol",IF(J527&lt;8,J527/8,1),1))</f>
        <v>0</v>
      </c>
      <c r="O527" s="9">
        <f t="shared" ref="O527:O536" si="210">IF(F527="OŽ",N527,IF(H527="Ne",IF(J527*0.3&lt;J527-L527,N527,0),IF(J527*0.1&lt;J527-L527,N527,0)))</f>
        <v>0</v>
      </c>
      <c r="P527" s="4">
        <f t="shared" ref="P527" si="211">IF(O527=0,0,IF(F527="OŽ",IF(L527&gt;35,0,IF(J527&gt;35,(36-L527)*1.836,((36-L527)-(36-J527))*1.836)),0)+IF(F527="PČ",IF(L527&gt;31,0,IF(J527&gt;31,(32-L527)*1.347,((32-L527)-(32-J527))*1.347)),0)+ IF(F527="PČneol",IF(L527&gt;15,0,IF(J527&gt;15,(16-L527)*0.255,((16-L527)-(16-J527))*0.255)),0)+IF(F527="PŽ",IF(L527&gt;31,0,IF(J527&gt;31,(32-L527)*0.255,((32-L527)-(32-J527))*0.255)),0)+IF(F527="EČ",IF(L527&gt;23,0,IF(J527&gt;23,(24-L527)*0.612,((24-L527)-(24-J527))*0.612)),0)+IF(F527="EČneol",IF(L527&gt;7,0,IF(J527&gt;7,(8-L527)*0.204,((8-L527)-(8-J527))*0.204)),0)+IF(F527="EŽ",IF(L527&gt;23,0,IF(J527&gt;23,(24-L527)*0.204,((24-L527)-(24-J527))*0.204)),0)+IF(F527="PT",IF(L527&gt;31,0,IF(J527&gt;31,(32-L527)*0.204,((32-L527)-(32-J527))*0.204)),0)+IF(F527="JOŽ",IF(L527&gt;23,0,IF(J527&gt;23,(24-L527)*0.255,((24-L527)-(24-J527))*0.255)),0)+IF(F527="JPČ",IF(L527&gt;23,0,IF(J527&gt;23,(24-L527)*0.204,((24-L527)-(24-J527))*0.204)),0)+IF(F527="JEČ",IF(L527&gt;15,0,IF(J527&gt;15,(16-L527)*0.102,((16-L527)-(16-J527))*0.102)),0)+IF(F527="JEOF",IF(L527&gt;15,0,IF(J527&gt;15,(16-L527)*0.102,((16-L527)-(16-J527))*0.102)),0)+IF(F527="JnPČ",IF(L527&gt;15,0,IF(J527&gt;15,(16-L527)*0.153,((16-L527)-(16-J527))*0.153)),0)+IF(F527="JnEČ",IF(L527&gt;15,0,IF(J527&gt;15,(16-L527)*0.0765,((16-L527)-(16-J527))*0.0765)),0)+IF(F527="JčPČ",IF(L527&gt;15,0,IF(J527&gt;15,(16-L527)*0.06375,((16-L527)-(16-J527))*0.06375)),0)+IF(F527="JčEČ",IF(L527&gt;15,0,IF(J527&gt;15,(16-L527)*0.051,((16-L527)-(16-J527))*0.051)),0)+IF(F527="NEAK",IF(L527&gt;23,0,IF(J527&gt;23,(24-L527)*0.03444,((24-L527)-(24-J527))*0.03444)),0))</f>
        <v>0</v>
      </c>
      <c r="Q527" s="11">
        <f t="shared" ref="Q527" si="212">IF(ISERROR(P527*100/N527),0,(P527*100/N527))</f>
        <v>0</v>
      </c>
      <c r="R527" s="10">
        <f t="shared" ref="R527:R536" si="213">IF(Q527&lt;=30,O527+P527,O527+O527*0.3)*IF(G527=1,0.4,IF(G527=2,0.75,IF(G527="1 (kas 4 m. 1 k. nerengiamos)",0.52,1)))*IF(D527="olimpinė",1,IF(M527="Ne",0.5,1))*IF(OR(A$5="Lietuvos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federacija"),IF(OR(J527&lt;8,K527&lt;16),0,1),1)*E527*IF(I527&lt;=1,1,1/I527)*IF(OR(A$5="Lietuvos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27" s="8"/>
    </row>
    <row r="528" spans="1:19">
      <c r="A528" s="59">
        <v>2</v>
      </c>
      <c r="B528" s="59"/>
      <c r="C528" s="12"/>
      <c r="D528" s="59"/>
      <c r="E528" s="59"/>
      <c r="F528" s="59"/>
      <c r="G528" s="59"/>
      <c r="H528" s="59"/>
      <c r="I528" s="59"/>
      <c r="J528" s="59"/>
      <c r="K528" s="59"/>
      <c r="L528" s="59"/>
      <c r="M528" s="59"/>
      <c r="N528" s="3">
        <f t="shared" si="209"/>
        <v>0</v>
      </c>
      <c r="O528" s="9">
        <f t="shared" si="210"/>
        <v>0</v>
      </c>
      <c r="P528" s="4">
        <f t="shared" ref="P528:P536" si="214">IF(O528=0,0,IF(F528="OŽ",IF(L528&gt;35,0,IF(J528&gt;35,(36-L528)*1.836,((36-L528)-(36-J528))*1.836)),0)+IF(F528="PČ",IF(L528&gt;31,0,IF(J528&gt;31,(32-L528)*1.347,((32-L528)-(32-J528))*1.347)),0)+ IF(F528="PČneol",IF(L528&gt;15,0,IF(J528&gt;15,(16-L528)*0.255,((16-L528)-(16-J528))*0.255)),0)+IF(F528="PŽ",IF(L528&gt;31,0,IF(J528&gt;31,(32-L528)*0.255,((32-L528)-(32-J528))*0.255)),0)+IF(F528="EČ",IF(L528&gt;23,0,IF(J528&gt;23,(24-L528)*0.612,((24-L528)-(24-J528))*0.612)),0)+IF(F528="EČneol",IF(L528&gt;7,0,IF(J528&gt;7,(8-L528)*0.204,((8-L528)-(8-J528))*0.204)),0)+IF(F528="EŽ",IF(L528&gt;23,0,IF(J528&gt;23,(24-L528)*0.204,((24-L528)-(24-J528))*0.204)),0)+IF(F528="PT",IF(L528&gt;31,0,IF(J528&gt;31,(32-L528)*0.204,((32-L528)-(32-J528))*0.204)),0)+IF(F528="JOŽ",IF(L528&gt;23,0,IF(J528&gt;23,(24-L528)*0.255,((24-L528)-(24-J528))*0.255)),0)+IF(F528="JPČ",IF(L528&gt;23,0,IF(J528&gt;23,(24-L528)*0.204,((24-L528)-(24-J528))*0.204)),0)+IF(F528="JEČ",IF(L528&gt;15,0,IF(J528&gt;15,(16-L528)*0.102,((16-L528)-(16-J528))*0.102)),0)+IF(F528="JEOF",IF(L528&gt;15,0,IF(J528&gt;15,(16-L528)*0.102,((16-L528)-(16-J528))*0.102)),0)+IF(F528="JnPČ",IF(L528&gt;15,0,IF(J528&gt;15,(16-L528)*0.153,((16-L528)-(16-J528))*0.153)),0)+IF(F528="JnEČ",IF(L528&gt;15,0,IF(J528&gt;15,(16-L528)*0.0765,((16-L528)-(16-J528))*0.0765)),0)+IF(F528="JčPČ",IF(L528&gt;15,0,IF(J528&gt;15,(16-L528)*0.06375,((16-L528)-(16-J528))*0.06375)),0)+IF(F528="JčEČ",IF(L528&gt;15,0,IF(J528&gt;15,(16-L528)*0.051,((16-L528)-(16-J528))*0.051)),0)+IF(F528="NEAK",IF(L528&gt;23,0,IF(J528&gt;23,(24-L528)*0.03444,((24-L528)-(24-J528))*0.03444)),0))</f>
        <v>0</v>
      </c>
      <c r="Q528" s="11">
        <f t="shared" ref="Q528:Q536" si="215">IF(ISERROR(P528*100/N528),0,(P528*100/N528))</f>
        <v>0</v>
      </c>
      <c r="R528" s="10">
        <f t="shared" si="213"/>
        <v>0</v>
      </c>
      <c r="S528" s="8"/>
    </row>
    <row r="529" spans="1:19">
      <c r="A529" s="59">
        <v>3</v>
      </c>
      <c r="B529" s="59"/>
      <c r="C529" s="12"/>
      <c r="D529" s="59"/>
      <c r="E529" s="59"/>
      <c r="F529" s="59"/>
      <c r="G529" s="59"/>
      <c r="H529" s="59"/>
      <c r="I529" s="59"/>
      <c r="J529" s="59"/>
      <c r="K529" s="59"/>
      <c r="L529" s="59"/>
      <c r="M529" s="59"/>
      <c r="N529" s="3">
        <f t="shared" si="209"/>
        <v>0</v>
      </c>
      <c r="O529" s="9">
        <f t="shared" si="210"/>
        <v>0</v>
      </c>
      <c r="P529" s="4">
        <f t="shared" si="214"/>
        <v>0</v>
      </c>
      <c r="Q529" s="11">
        <f t="shared" si="215"/>
        <v>0</v>
      </c>
      <c r="R529" s="10">
        <f t="shared" si="213"/>
        <v>0</v>
      </c>
      <c r="S529" s="8"/>
    </row>
    <row r="530" spans="1:19">
      <c r="A530" s="59">
        <v>4</v>
      </c>
      <c r="B530" s="59"/>
      <c r="C530" s="12"/>
      <c r="D530" s="59"/>
      <c r="E530" s="59"/>
      <c r="F530" s="59"/>
      <c r="G530" s="59"/>
      <c r="H530" s="59"/>
      <c r="I530" s="59"/>
      <c r="J530" s="59"/>
      <c r="K530" s="59"/>
      <c r="L530" s="59"/>
      <c r="M530" s="59"/>
      <c r="N530" s="3">
        <f t="shared" si="209"/>
        <v>0</v>
      </c>
      <c r="O530" s="9">
        <f t="shared" si="210"/>
        <v>0</v>
      </c>
      <c r="P530" s="4">
        <f t="shared" si="214"/>
        <v>0</v>
      </c>
      <c r="Q530" s="11">
        <f t="shared" si="215"/>
        <v>0</v>
      </c>
      <c r="R530" s="10">
        <f t="shared" si="213"/>
        <v>0</v>
      </c>
      <c r="S530" s="8"/>
    </row>
    <row r="531" spans="1:19">
      <c r="A531" s="59">
        <v>5</v>
      </c>
      <c r="B531" s="59"/>
      <c r="C531" s="12"/>
      <c r="D531" s="59"/>
      <c r="E531" s="59"/>
      <c r="F531" s="59"/>
      <c r="G531" s="59"/>
      <c r="H531" s="59"/>
      <c r="I531" s="59"/>
      <c r="J531" s="59"/>
      <c r="K531" s="59"/>
      <c r="L531" s="59"/>
      <c r="M531" s="59"/>
      <c r="N531" s="3">
        <f t="shared" si="209"/>
        <v>0</v>
      </c>
      <c r="O531" s="9">
        <f t="shared" si="210"/>
        <v>0</v>
      </c>
      <c r="P531" s="4">
        <f t="shared" si="214"/>
        <v>0</v>
      </c>
      <c r="Q531" s="11">
        <f t="shared" si="215"/>
        <v>0</v>
      </c>
      <c r="R531" s="10">
        <f t="shared" si="213"/>
        <v>0</v>
      </c>
      <c r="S531" s="8"/>
    </row>
    <row r="532" spans="1:19">
      <c r="A532" s="59">
        <v>6</v>
      </c>
      <c r="B532" s="59"/>
      <c r="C532" s="12"/>
      <c r="D532" s="59"/>
      <c r="E532" s="59"/>
      <c r="F532" s="59"/>
      <c r="G532" s="59"/>
      <c r="H532" s="59"/>
      <c r="I532" s="59"/>
      <c r="J532" s="59"/>
      <c r="K532" s="59"/>
      <c r="L532" s="59"/>
      <c r="M532" s="59"/>
      <c r="N532" s="3">
        <f t="shared" si="209"/>
        <v>0</v>
      </c>
      <c r="O532" s="9">
        <f t="shared" si="210"/>
        <v>0</v>
      </c>
      <c r="P532" s="4">
        <f t="shared" si="214"/>
        <v>0</v>
      </c>
      <c r="Q532" s="11">
        <f t="shared" si="215"/>
        <v>0</v>
      </c>
      <c r="R532" s="10">
        <f t="shared" si="213"/>
        <v>0</v>
      </c>
      <c r="S532" s="8"/>
    </row>
    <row r="533" spans="1:19">
      <c r="A533" s="59">
        <v>7</v>
      </c>
      <c r="B533" s="59"/>
      <c r="C533" s="12"/>
      <c r="D533" s="59"/>
      <c r="E533" s="59"/>
      <c r="F533" s="59"/>
      <c r="G533" s="59"/>
      <c r="H533" s="59"/>
      <c r="I533" s="59"/>
      <c r="J533" s="59"/>
      <c r="K533" s="59"/>
      <c r="L533" s="59"/>
      <c r="M533" s="59"/>
      <c r="N533" s="3">
        <f t="shared" si="209"/>
        <v>0</v>
      </c>
      <c r="O533" s="9">
        <f t="shared" si="210"/>
        <v>0</v>
      </c>
      <c r="P533" s="4">
        <f t="shared" si="214"/>
        <v>0</v>
      </c>
      <c r="Q533" s="11">
        <f t="shared" si="215"/>
        <v>0</v>
      </c>
      <c r="R533" s="10">
        <f t="shared" si="213"/>
        <v>0</v>
      </c>
      <c r="S533" s="8"/>
    </row>
    <row r="534" spans="1:19">
      <c r="A534" s="59">
        <v>8</v>
      </c>
      <c r="B534" s="59"/>
      <c r="C534" s="12"/>
      <c r="D534" s="59"/>
      <c r="E534" s="59"/>
      <c r="F534" s="59"/>
      <c r="G534" s="59"/>
      <c r="H534" s="59"/>
      <c r="I534" s="59"/>
      <c r="J534" s="59"/>
      <c r="K534" s="59"/>
      <c r="L534" s="59"/>
      <c r="M534" s="59"/>
      <c r="N534" s="3">
        <f t="shared" si="209"/>
        <v>0</v>
      </c>
      <c r="O534" s="9">
        <f t="shared" si="210"/>
        <v>0</v>
      </c>
      <c r="P534" s="4">
        <f t="shared" si="214"/>
        <v>0</v>
      </c>
      <c r="Q534" s="11">
        <f t="shared" si="215"/>
        <v>0</v>
      </c>
      <c r="R534" s="10">
        <f t="shared" si="213"/>
        <v>0</v>
      </c>
      <c r="S534" s="8"/>
    </row>
    <row r="535" spans="1:19">
      <c r="A535" s="59">
        <v>9</v>
      </c>
      <c r="B535" s="59"/>
      <c r="C535" s="12"/>
      <c r="D535" s="59"/>
      <c r="E535" s="59"/>
      <c r="F535" s="59"/>
      <c r="G535" s="59"/>
      <c r="H535" s="59"/>
      <c r="I535" s="59"/>
      <c r="J535" s="59"/>
      <c r="K535" s="59"/>
      <c r="L535" s="59"/>
      <c r="M535" s="59"/>
      <c r="N535" s="3">
        <f t="shared" si="209"/>
        <v>0</v>
      </c>
      <c r="O535" s="9">
        <f t="shared" si="210"/>
        <v>0</v>
      </c>
      <c r="P535" s="4">
        <f t="shared" si="214"/>
        <v>0</v>
      </c>
      <c r="Q535" s="11">
        <f t="shared" si="215"/>
        <v>0</v>
      </c>
      <c r="R535" s="10">
        <f t="shared" si="213"/>
        <v>0</v>
      </c>
      <c r="S535" s="8"/>
    </row>
    <row r="536" spans="1:19">
      <c r="A536" s="59">
        <v>10</v>
      </c>
      <c r="B536" s="59"/>
      <c r="C536" s="12"/>
      <c r="D536" s="59"/>
      <c r="E536" s="59"/>
      <c r="F536" s="59"/>
      <c r="G536" s="59"/>
      <c r="H536" s="59"/>
      <c r="I536" s="59"/>
      <c r="J536" s="59"/>
      <c r="K536" s="59"/>
      <c r="L536" s="59"/>
      <c r="M536" s="59"/>
      <c r="N536" s="3">
        <f t="shared" si="209"/>
        <v>0</v>
      </c>
      <c r="O536" s="9">
        <f t="shared" si="210"/>
        <v>0</v>
      </c>
      <c r="P536" s="4">
        <f t="shared" si="214"/>
        <v>0</v>
      </c>
      <c r="Q536" s="11">
        <f t="shared" si="215"/>
        <v>0</v>
      </c>
      <c r="R536" s="10">
        <f t="shared" si="213"/>
        <v>0</v>
      </c>
      <c r="S536" s="8"/>
    </row>
    <row r="537" spans="1:19">
      <c r="A537" s="62" t="s">
        <v>35</v>
      </c>
      <c r="B537" s="63"/>
      <c r="C537" s="63"/>
      <c r="D537" s="63"/>
      <c r="E537" s="63"/>
      <c r="F537" s="63"/>
      <c r="G537" s="63"/>
      <c r="H537" s="63"/>
      <c r="I537" s="63"/>
      <c r="J537" s="63"/>
      <c r="K537" s="63"/>
      <c r="L537" s="63"/>
      <c r="M537" s="63"/>
      <c r="N537" s="63"/>
      <c r="O537" s="63"/>
      <c r="P537" s="63"/>
      <c r="Q537" s="64"/>
      <c r="R537" s="10">
        <f>SUM(R527:R536)</f>
        <v>0</v>
      </c>
      <c r="S537" s="8"/>
    </row>
    <row r="538" spans="1:19" ht="15.75">
      <c r="A538" s="23" t="s">
        <v>36</v>
      </c>
      <c r="B538" s="23"/>
      <c r="C538" s="15"/>
      <c r="D538" s="15"/>
      <c r="E538" s="15"/>
      <c r="F538" s="15"/>
      <c r="G538" s="15"/>
      <c r="H538" s="15"/>
      <c r="I538" s="15"/>
      <c r="J538" s="15"/>
      <c r="K538" s="15"/>
      <c r="L538" s="15"/>
      <c r="M538" s="15"/>
      <c r="N538" s="15"/>
      <c r="O538" s="15"/>
      <c r="P538" s="15"/>
      <c r="Q538" s="15"/>
      <c r="R538" s="16"/>
      <c r="S538" s="8"/>
    </row>
    <row r="539" spans="1:19">
      <c r="A539" s="48" t="s">
        <v>37</v>
      </c>
      <c r="B539" s="48"/>
      <c r="C539" s="48"/>
      <c r="D539" s="48"/>
      <c r="E539" s="48"/>
      <c r="F539" s="48"/>
      <c r="G539" s="48"/>
      <c r="H539" s="48"/>
      <c r="I539" s="48"/>
      <c r="J539" s="15"/>
      <c r="K539" s="15"/>
      <c r="L539" s="15"/>
      <c r="M539" s="15"/>
      <c r="N539" s="15"/>
      <c r="O539" s="15"/>
      <c r="P539" s="15"/>
      <c r="Q539" s="15"/>
      <c r="R539" s="16"/>
      <c r="S539" s="8"/>
    </row>
    <row r="540" spans="1:19" s="8" customFormat="1">
      <c r="A540" s="48"/>
      <c r="B540" s="48"/>
      <c r="C540" s="48"/>
      <c r="D540" s="48"/>
      <c r="E540" s="48"/>
      <c r="F540" s="48"/>
      <c r="G540" s="48"/>
      <c r="H540" s="48"/>
      <c r="I540" s="48"/>
      <c r="J540" s="15"/>
      <c r="K540" s="15"/>
      <c r="L540" s="15"/>
      <c r="M540" s="15"/>
      <c r="N540" s="15"/>
      <c r="O540" s="15"/>
      <c r="P540" s="15"/>
      <c r="Q540" s="15"/>
      <c r="R540" s="16"/>
    </row>
    <row r="541" spans="1:19" ht="13.9" customHeight="1">
      <c r="A541" s="65" t="s">
        <v>129</v>
      </c>
      <c r="B541" s="66"/>
      <c r="C541" s="66"/>
      <c r="D541" s="66"/>
      <c r="E541" s="66"/>
      <c r="F541" s="66"/>
      <c r="G541" s="66"/>
      <c r="H541" s="66"/>
      <c r="I541" s="66"/>
      <c r="J541" s="66"/>
      <c r="K541" s="66"/>
      <c r="L541" s="66"/>
      <c r="M541" s="66"/>
      <c r="N541" s="66"/>
      <c r="O541" s="66"/>
      <c r="P541" s="66"/>
      <c r="Q541" s="55"/>
      <c r="R541" s="8"/>
      <c r="S541" s="8"/>
    </row>
    <row r="542" spans="1:19" ht="15.6" customHeight="1">
      <c r="A542" s="67" t="s">
        <v>26</v>
      </c>
      <c r="B542" s="68"/>
      <c r="C542" s="68"/>
      <c r="D542" s="49"/>
      <c r="E542" s="49"/>
      <c r="F542" s="49"/>
      <c r="G542" s="49"/>
      <c r="H542" s="49"/>
      <c r="I542" s="49"/>
      <c r="J542" s="49"/>
      <c r="K542" s="49"/>
      <c r="L542" s="49"/>
      <c r="M542" s="49"/>
      <c r="N542" s="49"/>
      <c r="O542" s="49"/>
      <c r="P542" s="49"/>
      <c r="Q542" s="55"/>
      <c r="R542" s="8"/>
      <c r="S542" s="8"/>
    </row>
    <row r="543" spans="1:19" ht="13.9" customHeight="1">
      <c r="A543" s="65" t="s">
        <v>130</v>
      </c>
      <c r="B543" s="66"/>
      <c r="C543" s="66"/>
      <c r="D543" s="66"/>
      <c r="E543" s="66"/>
      <c r="F543" s="66"/>
      <c r="G543" s="66"/>
      <c r="H543" s="66"/>
      <c r="I543" s="66"/>
      <c r="J543" s="66"/>
      <c r="K543" s="66"/>
      <c r="L543" s="66"/>
      <c r="M543" s="66"/>
      <c r="N543" s="66"/>
      <c r="O543" s="66"/>
      <c r="P543" s="66"/>
      <c r="Q543" s="55"/>
      <c r="R543" s="8"/>
      <c r="S543" s="8"/>
    </row>
    <row r="544" spans="1:19">
      <c r="A544" s="59">
        <v>1</v>
      </c>
      <c r="B544" s="59"/>
      <c r="C544" s="12"/>
      <c r="D544" s="59"/>
      <c r="E544" s="59"/>
      <c r="F544" s="59"/>
      <c r="G544" s="59"/>
      <c r="H544" s="59"/>
      <c r="I544" s="59"/>
      <c r="J544" s="59"/>
      <c r="K544" s="59"/>
      <c r="L544" s="59"/>
      <c r="M544" s="59"/>
      <c r="N544" s="3">
        <f t="shared" ref="N544:N553" si="216">(IF(F544="OŽ",IF(L544=1,550.8,IF(L544=2,426.38,IF(L544=3,342.14,IF(L544=4,181.44,IF(L544=5,168.48,IF(L544=6,155.52,IF(L544=7,148.5,IF(L544=8,144,0))))))))+IF(L544&lt;=8,0,IF(L544&lt;=16,137.7,IF(L544&lt;=24,108,IF(L544&lt;=32,80.1,IF(L544&lt;=36,52.2,0)))))-IF(L544&lt;=8,0,IF(L544&lt;=16,(L544-9)*2.754,IF(L544&lt;=24,(L544-17)* 2.754,IF(L544&lt;=32,(L544-25)* 2.754,IF(L544&lt;=36,(L544-33)*2.754,0))))),0)+IF(F544="PČ",IF(L544=1,449,IF(L544=2,314.6,IF(L544=3,238,IF(L544=4,172,IF(L544=5,159,IF(L544=6,145,IF(L544=7,132,IF(L544=8,119,0))))))))+IF(L544&lt;=8,0,IF(L544&lt;=16,88,IF(L544&lt;=24,55,IF(L544&lt;=32,22,0))))-IF(L544&lt;=8,0,IF(L544&lt;=16,(L544-9)*2.245,IF(L544&lt;=24,(L544-17)*2.245,IF(L544&lt;=32,(L544-25)*2.245,0)))),0)+IF(F544="PČneol",IF(L544=1,85,IF(L544=2,64.61,IF(L544=3,50.76,IF(L544=4,16.25,IF(L544=5,15,IF(L544=6,13.75,IF(L544=7,12.5,IF(L544=8,11.25,0))))))))+IF(L544&lt;=8,0,IF(L544&lt;=16,9,0))-IF(L544&lt;=8,0,IF(L544&lt;=16,(L544-9)*0.425,0)),0)+IF(F544="PŽ",IF(L544=1,85,IF(L544=2,59.5,IF(L544=3,45,IF(L544=4,32.5,IF(L544=5,30,IF(L544=6,27.5,IF(L544=7,25,IF(L544=8,22.5,0))))))))+IF(L544&lt;=8,0,IF(L544&lt;=16,19,IF(L544&lt;=24,13,IF(L544&lt;=32,8,0))))-IF(L544&lt;=8,0,IF(L544&lt;=16,(L544-9)*0.425,IF(L544&lt;=24,(L544-17)*0.425,IF(L544&lt;=32,(L544-25)*0.425,0)))),0)+IF(F544="EČ",IF(L544=1,204,IF(L544=2,156.24,IF(L544=3,123.84,IF(L544=4,72,IF(L544=5,66,IF(L544=6,60,IF(L544=7,54,IF(L544=8,48,0))))))))+IF(L544&lt;=8,0,IF(L544&lt;=16,40,IF(L544&lt;=24,25,0)))-IF(L544&lt;=8,0,IF(L544&lt;=16,(L544-9)*1.02,IF(L544&lt;=24,(L544-17)*1.02,0))),0)+IF(F544="EČneol",IF(L544=1,68,IF(L544=2,51.69,IF(L544=3,40.61,IF(L544=4,13,IF(L544=5,12,IF(L544=6,11,IF(L544=7,10,IF(L544=8,9,0)))))))))+IF(F544="EŽ",IF(L544=1,68,IF(L544=2,47.6,IF(L544=3,36,IF(L544=4,18,IF(L544=5,16.5,IF(L544=6,15,IF(L544=7,13.5,IF(L544=8,12,0))))))))+IF(L544&lt;=8,0,IF(L544&lt;=16,10,IF(L544&lt;=24,6,0)))-IF(L544&lt;=8,0,IF(L544&lt;=16,(L544-9)*0.34,IF(L544&lt;=24,(L544-17)*0.34,0))),0)+IF(F544="PT",IF(L544=1,68,IF(L544=2,52.08,IF(L544=3,41.28,IF(L544=4,24,IF(L544=5,22,IF(L544=6,20,IF(L544=7,18,IF(L544=8,16,0))))))))+IF(L544&lt;=8,0,IF(L544&lt;=16,13,IF(L544&lt;=24,9,IF(L544&lt;=32,4,0))))-IF(L544&lt;=8,0,IF(L544&lt;=16,(L544-9)*0.34,IF(L544&lt;=24,(L544-17)*0.34,IF(L544&lt;=32,(L544-25)*0.34,0)))),0)+IF(F544="JOŽ",IF(L544=1,85,IF(L544=2,59.5,IF(L544=3,45,IF(L544=4,32.5,IF(L544=5,30,IF(L544=6,27.5,IF(L544=7,25,IF(L544=8,22.5,0))))))))+IF(L544&lt;=8,0,IF(L544&lt;=16,19,IF(L544&lt;=24,13,0)))-IF(L544&lt;=8,0,IF(L544&lt;=16,(L544-9)*0.425,IF(L544&lt;=24,(L544-17)*0.425,0))),0)+IF(F544="JPČ",IF(L544=1,68,IF(L544=2,47.6,IF(L544=3,36,IF(L544=4,26,IF(L544=5,24,IF(L544=6,22,IF(L544=7,20,IF(L544=8,18,0))))))))+IF(L544&lt;=8,0,IF(L544&lt;=16,13,IF(L544&lt;=24,9,0)))-IF(L544&lt;=8,0,IF(L544&lt;=16,(L544-9)*0.34,IF(L544&lt;=24,(L544-17)*0.34,0))),0)+IF(F544="JEČ",IF(L544=1,34,IF(L544=2,26.04,IF(L544=3,20.6,IF(L544=4,12,IF(L544=5,11,IF(L544=6,10,IF(L544=7,9,IF(L544=8,8,0))))))))+IF(L544&lt;=8,0,IF(L544&lt;=16,6,0))-IF(L544&lt;=8,0,IF(L544&lt;=16,(L544-9)*0.17,0)),0)+IF(F544="JEOF",IF(L544=1,34,IF(L544=2,26.04,IF(L544=3,20.6,IF(L544=4,12,IF(L544=5,11,IF(L544=6,10,IF(L544=7,9,IF(L544=8,8,0))))))))+IF(L544&lt;=8,0,IF(L544&lt;=16,6,0))-IF(L544&lt;=8,0,IF(L544&lt;=16,(L544-9)*0.17,0)),0)+IF(F544="JnPČ",IF(L544=1,51,IF(L544=2,35.7,IF(L544=3,27,IF(L544=4,19.5,IF(L544=5,18,IF(L544=6,16.5,IF(L544=7,15,IF(L544=8,13.5,0))))))))+IF(L544&lt;=8,0,IF(L544&lt;=16,10,0))-IF(L544&lt;=8,0,IF(L544&lt;=16,(L544-9)*0.255,0)),0)+IF(F544="JnEČ",IF(L544=1,25.5,IF(L544=2,19.53,IF(L544=3,15.48,IF(L544=4,9,IF(L544=5,8.25,IF(L544=6,7.5,IF(L544=7,6.75,IF(L544=8,6,0))))))))+IF(L544&lt;=8,0,IF(L544&lt;=16,5,0))-IF(L544&lt;=8,0,IF(L544&lt;=16,(L544-9)*0.1275,0)),0)+IF(F544="JčPČ",IF(L544=1,21.25,IF(L544=2,14.5,IF(L544=3,11.5,IF(L544=4,7,IF(L544=5,6.5,IF(L544=6,6,IF(L544=7,5.5,IF(L544=8,5,0))))))))+IF(L544&lt;=8,0,IF(L544&lt;=16,4,0))-IF(L544&lt;=8,0,IF(L544&lt;=16,(L544-9)*0.10625,0)),0)+IF(F544="JčEČ",IF(L544=1,17,IF(L544=2,13.02,IF(L544=3,10.32,IF(L544=4,6,IF(L544=5,5.5,IF(L544=6,5,IF(L544=7,4.5,IF(L544=8,4,0))))))))+IF(L544&lt;=8,0,IF(L544&lt;=16,3,0))-IF(L544&lt;=8,0,IF(L544&lt;=16,(L544-9)*0.085,0)),0)+IF(F544="NEAK",IF(L544=1,11.48,IF(L544=2,8.79,IF(L544=3,6.97,IF(L544=4,4.05,IF(L544=5,3.71,IF(L544=6,3.38,IF(L544=7,3.04,IF(L544=8,2.7,0))))))))+IF(L544&lt;=8,0,IF(L544&lt;=16,2,IF(L544&lt;=24,1.3,0)))-IF(L544&lt;=8,0,IF(L544&lt;=16,(L544-9)*0.0574,IF(L544&lt;=24,(L544-17)*0.0574,0))),0))*IF(L544&lt;0,1,IF(OR(F544="PČ",F544="PŽ",F544="PT"),IF(J544&lt;32,J544/32,1),1))* IF(L544&lt;0,1,IF(OR(F544="EČ",F544="EŽ",F544="JOŽ",F544="JPČ",F544="NEAK"),IF(J544&lt;24,J544/24,1),1))*IF(L544&lt;0,1,IF(OR(F544="PČneol",F544="JEČ",F544="JEOF",F544="JnPČ",F544="JnEČ",F544="JčPČ",F544="JčEČ"),IF(J544&lt;16,J544/16,1),1))*IF(L544&lt;0,1,IF(F544="EČneol",IF(J544&lt;8,J544/8,1),1))</f>
        <v>0</v>
      </c>
      <c r="O544" s="9">
        <f t="shared" ref="O544:O553" si="217">IF(F544="OŽ",N544,IF(H544="Ne",IF(J544*0.3&lt;J544-L544,N544,0),IF(J544*0.1&lt;J544-L544,N544,0)))</f>
        <v>0</v>
      </c>
      <c r="P544" s="4">
        <f t="shared" ref="P544" si="218">IF(O544=0,0,IF(F544="OŽ",IF(L544&gt;35,0,IF(J544&gt;35,(36-L544)*1.836,((36-L544)-(36-J544))*1.836)),0)+IF(F544="PČ",IF(L544&gt;31,0,IF(J544&gt;31,(32-L544)*1.347,((32-L544)-(32-J544))*1.347)),0)+ IF(F544="PČneol",IF(L544&gt;15,0,IF(J544&gt;15,(16-L544)*0.255,((16-L544)-(16-J544))*0.255)),0)+IF(F544="PŽ",IF(L544&gt;31,0,IF(J544&gt;31,(32-L544)*0.255,((32-L544)-(32-J544))*0.255)),0)+IF(F544="EČ",IF(L544&gt;23,0,IF(J544&gt;23,(24-L544)*0.612,((24-L544)-(24-J544))*0.612)),0)+IF(F544="EČneol",IF(L544&gt;7,0,IF(J544&gt;7,(8-L544)*0.204,((8-L544)-(8-J544))*0.204)),0)+IF(F544="EŽ",IF(L544&gt;23,0,IF(J544&gt;23,(24-L544)*0.204,((24-L544)-(24-J544))*0.204)),0)+IF(F544="PT",IF(L544&gt;31,0,IF(J544&gt;31,(32-L544)*0.204,((32-L544)-(32-J544))*0.204)),0)+IF(F544="JOŽ",IF(L544&gt;23,0,IF(J544&gt;23,(24-L544)*0.255,((24-L544)-(24-J544))*0.255)),0)+IF(F544="JPČ",IF(L544&gt;23,0,IF(J544&gt;23,(24-L544)*0.204,((24-L544)-(24-J544))*0.204)),0)+IF(F544="JEČ",IF(L544&gt;15,0,IF(J544&gt;15,(16-L544)*0.102,((16-L544)-(16-J544))*0.102)),0)+IF(F544="JEOF",IF(L544&gt;15,0,IF(J544&gt;15,(16-L544)*0.102,((16-L544)-(16-J544))*0.102)),0)+IF(F544="JnPČ",IF(L544&gt;15,0,IF(J544&gt;15,(16-L544)*0.153,((16-L544)-(16-J544))*0.153)),0)+IF(F544="JnEČ",IF(L544&gt;15,0,IF(J544&gt;15,(16-L544)*0.0765,((16-L544)-(16-J544))*0.0765)),0)+IF(F544="JčPČ",IF(L544&gt;15,0,IF(J544&gt;15,(16-L544)*0.06375,((16-L544)-(16-J544))*0.06375)),0)+IF(F544="JčEČ",IF(L544&gt;15,0,IF(J544&gt;15,(16-L544)*0.051,((16-L544)-(16-J544))*0.051)),0)+IF(F544="NEAK",IF(L544&gt;23,0,IF(J544&gt;23,(24-L544)*0.03444,((24-L544)-(24-J544))*0.03444)),0))</f>
        <v>0</v>
      </c>
      <c r="Q544" s="11">
        <f t="shared" ref="Q544" si="219">IF(ISERROR(P544*100/N544),0,(P544*100/N544))</f>
        <v>0</v>
      </c>
      <c r="R544" s="10">
        <f t="shared" ref="R544:R553" si="220">IF(Q544&lt;=30,O544+P544,O544+O544*0.3)*IF(G544=1,0.4,IF(G544=2,0.75,IF(G544="1 (kas 4 m. 1 k. nerengiamos)",0.52,1)))*IF(D544="olimpinė",1,IF(M544="Ne",0.5,1))*IF(OR(A$5="Lietuvos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federacija"),IF(OR(J544&lt;8,K544&lt;16),0,1),1)*E544*IF(I544&lt;=1,1,1/I544)*IF(OR(A$5="Lietuvos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44" s="8"/>
    </row>
    <row r="545" spans="1:19">
      <c r="A545" s="59">
        <v>2</v>
      </c>
      <c r="B545" s="59"/>
      <c r="C545" s="12"/>
      <c r="D545" s="59"/>
      <c r="E545" s="59"/>
      <c r="F545" s="59"/>
      <c r="G545" s="59"/>
      <c r="H545" s="59"/>
      <c r="I545" s="59"/>
      <c r="J545" s="59"/>
      <c r="K545" s="59"/>
      <c r="L545" s="59"/>
      <c r="M545" s="59"/>
      <c r="N545" s="3">
        <f t="shared" si="216"/>
        <v>0</v>
      </c>
      <c r="O545" s="9">
        <f t="shared" si="217"/>
        <v>0</v>
      </c>
      <c r="P545" s="4">
        <f t="shared" ref="P545:P553" si="221">IF(O545=0,0,IF(F545="OŽ",IF(L545&gt;35,0,IF(J545&gt;35,(36-L545)*1.836,((36-L545)-(36-J545))*1.836)),0)+IF(F545="PČ",IF(L545&gt;31,0,IF(J545&gt;31,(32-L545)*1.347,((32-L545)-(32-J545))*1.347)),0)+ IF(F545="PČneol",IF(L545&gt;15,0,IF(J545&gt;15,(16-L545)*0.255,((16-L545)-(16-J545))*0.255)),0)+IF(F545="PŽ",IF(L545&gt;31,0,IF(J545&gt;31,(32-L545)*0.255,((32-L545)-(32-J545))*0.255)),0)+IF(F545="EČ",IF(L545&gt;23,0,IF(J545&gt;23,(24-L545)*0.612,((24-L545)-(24-J545))*0.612)),0)+IF(F545="EČneol",IF(L545&gt;7,0,IF(J545&gt;7,(8-L545)*0.204,((8-L545)-(8-J545))*0.204)),0)+IF(F545="EŽ",IF(L545&gt;23,0,IF(J545&gt;23,(24-L545)*0.204,((24-L545)-(24-J545))*0.204)),0)+IF(F545="PT",IF(L545&gt;31,0,IF(J545&gt;31,(32-L545)*0.204,((32-L545)-(32-J545))*0.204)),0)+IF(F545="JOŽ",IF(L545&gt;23,0,IF(J545&gt;23,(24-L545)*0.255,((24-L545)-(24-J545))*0.255)),0)+IF(F545="JPČ",IF(L545&gt;23,0,IF(J545&gt;23,(24-L545)*0.204,((24-L545)-(24-J545))*0.204)),0)+IF(F545="JEČ",IF(L545&gt;15,0,IF(J545&gt;15,(16-L545)*0.102,((16-L545)-(16-J545))*0.102)),0)+IF(F545="JEOF",IF(L545&gt;15,0,IF(J545&gt;15,(16-L545)*0.102,((16-L545)-(16-J545))*0.102)),0)+IF(F545="JnPČ",IF(L545&gt;15,0,IF(J545&gt;15,(16-L545)*0.153,((16-L545)-(16-J545))*0.153)),0)+IF(F545="JnEČ",IF(L545&gt;15,0,IF(J545&gt;15,(16-L545)*0.0765,((16-L545)-(16-J545))*0.0765)),0)+IF(F545="JčPČ",IF(L545&gt;15,0,IF(J545&gt;15,(16-L545)*0.06375,((16-L545)-(16-J545))*0.06375)),0)+IF(F545="JčEČ",IF(L545&gt;15,0,IF(J545&gt;15,(16-L545)*0.051,((16-L545)-(16-J545))*0.051)),0)+IF(F545="NEAK",IF(L545&gt;23,0,IF(J545&gt;23,(24-L545)*0.03444,((24-L545)-(24-J545))*0.03444)),0))</f>
        <v>0</v>
      </c>
      <c r="Q545" s="11">
        <f t="shared" ref="Q545:Q553" si="222">IF(ISERROR(P545*100/N545),0,(P545*100/N545))</f>
        <v>0</v>
      </c>
      <c r="R545" s="10">
        <f t="shared" si="220"/>
        <v>0</v>
      </c>
      <c r="S545" s="8"/>
    </row>
    <row r="546" spans="1:19">
      <c r="A546" s="59">
        <v>3</v>
      </c>
      <c r="B546" s="59"/>
      <c r="C546" s="12"/>
      <c r="D546" s="59"/>
      <c r="E546" s="59"/>
      <c r="F546" s="59"/>
      <c r="G546" s="59"/>
      <c r="H546" s="59"/>
      <c r="I546" s="59"/>
      <c r="J546" s="59"/>
      <c r="K546" s="59"/>
      <c r="L546" s="59"/>
      <c r="M546" s="59"/>
      <c r="N546" s="3">
        <f t="shared" si="216"/>
        <v>0</v>
      </c>
      <c r="O546" s="9">
        <f t="shared" si="217"/>
        <v>0</v>
      </c>
      <c r="P546" s="4">
        <f t="shared" si="221"/>
        <v>0</v>
      </c>
      <c r="Q546" s="11">
        <f t="shared" si="222"/>
        <v>0</v>
      </c>
      <c r="R546" s="10">
        <f t="shared" si="220"/>
        <v>0</v>
      </c>
      <c r="S546" s="8"/>
    </row>
    <row r="547" spans="1:19">
      <c r="A547" s="59">
        <v>4</v>
      </c>
      <c r="B547" s="59"/>
      <c r="C547" s="12"/>
      <c r="D547" s="59"/>
      <c r="E547" s="59"/>
      <c r="F547" s="59"/>
      <c r="G547" s="59"/>
      <c r="H547" s="59"/>
      <c r="I547" s="59"/>
      <c r="J547" s="59"/>
      <c r="K547" s="59"/>
      <c r="L547" s="59"/>
      <c r="M547" s="59"/>
      <c r="N547" s="3">
        <f t="shared" si="216"/>
        <v>0</v>
      </c>
      <c r="O547" s="9">
        <f t="shared" si="217"/>
        <v>0</v>
      </c>
      <c r="P547" s="4">
        <f t="shared" si="221"/>
        <v>0</v>
      </c>
      <c r="Q547" s="11">
        <f t="shared" si="222"/>
        <v>0</v>
      </c>
      <c r="R547" s="10">
        <f t="shared" si="220"/>
        <v>0</v>
      </c>
      <c r="S547" s="8"/>
    </row>
    <row r="548" spans="1:19">
      <c r="A548" s="59">
        <v>5</v>
      </c>
      <c r="B548" s="59"/>
      <c r="C548" s="12"/>
      <c r="D548" s="59"/>
      <c r="E548" s="59"/>
      <c r="F548" s="59"/>
      <c r="G548" s="59"/>
      <c r="H548" s="59"/>
      <c r="I548" s="59"/>
      <c r="J548" s="59"/>
      <c r="K548" s="59"/>
      <c r="L548" s="59"/>
      <c r="M548" s="59"/>
      <c r="N548" s="3">
        <f t="shared" si="216"/>
        <v>0</v>
      </c>
      <c r="O548" s="9">
        <f t="shared" si="217"/>
        <v>0</v>
      </c>
      <c r="P548" s="4">
        <f t="shared" si="221"/>
        <v>0</v>
      </c>
      <c r="Q548" s="11">
        <f t="shared" si="222"/>
        <v>0</v>
      </c>
      <c r="R548" s="10">
        <f t="shared" si="220"/>
        <v>0</v>
      </c>
      <c r="S548" s="8"/>
    </row>
    <row r="549" spans="1:19">
      <c r="A549" s="59">
        <v>6</v>
      </c>
      <c r="B549" s="59"/>
      <c r="C549" s="12"/>
      <c r="D549" s="59"/>
      <c r="E549" s="59"/>
      <c r="F549" s="59"/>
      <c r="G549" s="59"/>
      <c r="H549" s="59"/>
      <c r="I549" s="59"/>
      <c r="J549" s="59"/>
      <c r="K549" s="59"/>
      <c r="L549" s="59"/>
      <c r="M549" s="59"/>
      <c r="N549" s="3">
        <f t="shared" si="216"/>
        <v>0</v>
      </c>
      <c r="O549" s="9">
        <f t="shared" si="217"/>
        <v>0</v>
      </c>
      <c r="P549" s="4">
        <f t="shared" si="221"/>
        <v>0</v>
      </c>
      <c r="Q549" s="11">
        <f t="shared" si="222"/>
        <v>0</v>
      </c>
      <c r="R549" s="10">
        <f t="shared" si="220"/>
        <v>0</v>
      </c>
      <c r="S549" s="8"/>
    </row>
    <row r="550" spans="1:19">
      <c r="A550" s="59">
        <v>7</v>
      </c>
      <c r="B550" s="59"/>
      <c r="C550" s="12"/>
      <c r="D550" s="59"/>
      <c r="E550" s="59"/>
      <c r="F550" s="59"/>
      <c r="G550" s="59"/>
      <c r="H550" s="59"/>
      <c r="I550" s="59"/>
      <c r="J550" s="59"/>
      <c r="K550" s="59"/>
      <c r="L550" s="59"/>
      <c r="M550" s="59"/>
      <c r="N550" s="3">
        <f t="shared" si="216"/>
        <v>0</v>
      </c>
      <c r="O550" s="9">
        <f t="shared" si="217"/>
        <v>0</v>
      </c>
      <c r="P550" s="4">
        <f t="shared" si="221"/>
        <v>0</v>
      </c>
      <c r="Q550" s="11">
        <f t="shared" si="222"/>
        <v>0</v>
      </c>
      <c r="R550" s="10">
        <f t="shared" si="220"/>
        <v>0</v>
      </c>
      <c r="S550" s="8"/>
    </row>
    <row r="551" spans="1:19">
      <c r="A551" s="59">
        <v>8</v>
      </c>
      <c r="B551" s="59"/>
      <c r="C551" s="12"/>
      <c r="D551" s="59"/>
      <c r="E551" s="59"/>
      <c r="F551" s="59"/>
      <c r="G551" s="59"/>
      <c r="H551" s="59"/>
      <c r="I551" s="59"/>
      <c r="J551" s="59"/>
      <c r="K551" s="59"/>
      <c r="L551" s="59"/>
      <c r="M551" s="59"/>
      <c r="N551" s="3">
        <f t="shared" si="216"/>
        <v>0</v>
      </c>
      <c r="O551" s="9">
        <f t="shared" si="217"/>
        <v>0</v>
      </c>
      <c r="P551" s="4">
        <f t="shared" si="221"/>
        <v>0</v>
      </c>
      <c r="Q551" s="11">
        <f t="shared" si="222"/>
        <v>0</v>
      </c>
      <c r="R551" s="10">
        <f t="shared" si="220"/>
        <v>0</v>
      </c>
      <c r="S551" s="8"/>
    </row>
    <row r="552" spans="1:19">
      <c r="A552" s="59">
        <v>9</v>
      </c>
      <c r="B552" s="59"/>
      <c r="C552" s="12"/>
      <c r="D552" s="59"/>
      <c r="E552" s="59"/>
      <c r="F552" s="59"/>
      <c r="G552" s="59"/>
      <c r="H552" s="59"/>
      <c r="I552" s="59"/>
      <c r="J552" s="59"/>
      <c r="K552" s="59"/>
      <c r="L552" s="59"/>
      <c r="M552" s="59"/>
      <c r="N552" s="3">
        <f t="shared" si="216"/>
        <v>0</v>
      </c>
      <c r="O552" s="9">
        <f t="shared" si="217"/>
        <v>0</v>
      </c>
      <c r="P552" s="4">
        <f t="shared" si="221"/>
        <v>0</v>
      </c>
      <c r="Q552" s="11">
        <f t="shared" si="222"/>
        <v>0</v>
      </c>
      <c r="R552" s="10">
        <f t="shared" si="220"/>
        <v>0</v>
      </c>
      <c r="S552" s="8"/>
    </row>
    <row r="553" spans="1:19">
      <c r="A553" s="59">
        <v>10</v>
      </c>
      <c r="B553" s="59"/>
      <c r="C553" s="12"/>
      <c r="D553" s="59"/>
      <c r="E553" s="59"/>
      <c r="F553" s="59"/>
      <c r="G553" s="59"/>
      <c r="H553" s="59"/>
      <c r="I553" s="59"/>
      <c r="J553" s="59"/>
      <c r="K553" s="59"/>
      <c r="L553" s="59"/>
      <c r="M553" s="59"/>
      <c r="N553" s="3">
        <f t="shared" si="216"/>
        <v>0</v>
      </c>
      <c r="O553" s="9">
        <f t="shared" si="217"/>
        <v>0</v>
      </c>
      <c r="P553" s="4">
        <f t="shared" si="221"/>
        <v>0</v>
      </c>
      <c r="Q553" s="11">
        <f t="shared" si="222"/>
        <v>0</v>
      </c>
      <c r="R553" s="10">
        <f t="shared" si="220"/>
        <v>0</v>
      </c>
      <c r="S553" s="8"/>
    </row>
    <row r="554" spans="1:19" ht="13.9" customHeight="1">
      <c r="A554" s="62" t="s">
        <v>35</v>
      </c>
      <c r="B554" s="63"/>
      <c r="C554" s="63"/>
      <c r="D554" s="63"/>
      <c r="E554" s="63"/>
      <c r="F554" s="63"/>
      <c r="G554" s="63"/>
      <c r="H554" s="63"/>
      <c r="I554" s="63"/>
      <c r="J554" s="63"/>
      <c r="K554" s="63"/>
      <c r="L554" s="63"/>
      <c r="M554" s="63"/>
      <c r="N554" s="63"/>
      <c r="O554" s="63"/>
      <c r="P554" s="63"/>
      <c r="Q554" s="64"/>
      <c r="R554" s="10">
        <f>SUM(R544:R553)</f>
        <v>0</v>
      </c>
      <c r="S554" s="8"/>
    </row>
    <row r="555" spans="1:19" ht="15.75">
      <c r="A555" s="23" t="s">
        <v>36</v>
      </c>
      <c r="B555" s="23"/>
      <c r="C555" s="15"/>
      <c r="D555" s="15"/>
      <c r="E555" s="15"/>
      <c r="F555" s="15"/>
      <c r="G555" s="15"/>
      <c r="H555" s="15"/>
      <c r="I555" s="15"/>
      <c r="J555" s="15"/>
      <c r="K555" s="15"/>
      <c r="L555" s="15"/>
      <c r="M555" s="15"/>
      <c r="N555" s="15"/>
      <c r="O555" s="15"/>
      <c r="P555" s="15"/>
      <c r="Q555" s="15"/>
      <c r="R555" s="16"/>
      <c r="S555" s="8"/>
    </row>
    <row r="556" spans="1:19">
      <c r="A556" s="48" t="s">
        <v>37</v>
      </c>
      <c r="B556" s="48"/>
      <c r="C556" s="48"/>
      <c r="D556" s="48"/>
      <c r="E556" s="48"/>
      <c r="F556" s="48"/>
      <c r="G556" s="48"/>
      <c r="H556" s="48"/>
      <c r="I556" s="48"/>
      <c r="J556" s="15"/>
      <c r="K556" s="15"/>
      <c r="L556" s="15"/>
      <c r="M556" s="15"/>
      <c r="N556" s="15"/>
      <c r="O556" s="15"/>
      <c r="P556" s="15"/>
      <c r="Q556" s="15"/>
      <c r="R556" s="16"/>
      <c r="S556" s="8"/>
    </row>
    <row r="557" spans="1:19" s="8" customFormat="1">
      <c r="A557" s="48"/>
      <c r="B557" s="48"/>
      <c r="C557" s="48"/>
      <c r="D557" s="48"/>
      <c r="E557" s="48"/>
      <c r="F557" s="48"/>
      <c r="G557" s="48"/>
      <c r="H557" s="48"/>
      <c r="I557" s="48"/>
      <c r="J557" s="15"/>
      <c r="K557" s="15"/>
      <c r="L557" s="15"/>
      <c r="M557" s="15"/>
      <c r="N557" s="15"/>
      <c r="O557" s="15"/>
      <c r="P557" s="15"/>
      <c r="Q557" s="15"/>
      <c r="R557" s="16"/>
    </row>
    <row r="558" spans="1:19">
      <c r="A558" s="65" t="s">
        <v>129</v>
      </c>
      <c r="B558" s="66"/>
      <c r="C558" s="66"/>
      <c r="D558" s="66"/>
      <c r="E558" s="66"/>
      <c r="F558" s="66"/>
      <c r="G558" s="66"/>
      <c r="H558" s="66"/>
      <c r="I558" s="66"/>
      <c r="J558" s="66"/>
      <c r="K558" s="66"/>
      <c r="L558" s="66"/>
      <c r="M558" s="66"/>
      <c r="N558" s="66"/>
      <c r="O558" s="66"/>
      <c r="P558" s="66"/>
      <c r="Q558" s="55"/>
      <c r="R558" s="8"/>
      <c r="S558" s="8"/>
    </row>
    <row r="559" spans="1:19" ht="18">
      <c r="A559" s="67" t="s">
        <v>26</v>
      </c>
      <c r="B559" s="68"/>
      <c r="C559" s="68"/>
      <c r="D559" s="49"/>
      <c r="E559" s="49"/>
      <c r="F559" s="49"/>
      <c r="G559" s="49"/>
      <c r="H559" s="49"/>
      <c r="I559" s="49"/>
      <c r="J559" s="49"/>
      <c r="K559" s="49"/>
      <c r="L559" s="49"/>
      <c r="M559" s="49"/>
      <c r="N559" s="49"/>
      <c r="O559" s="49"/>
      <c r="P559" s="49"/>
      <c r="Q559" s="55"/>
      <c r="R559" s="8"/>
      <c r="S559" s="8"/>
    </row>
    <row r="560" spans="1:19">
      <c r="A560" s="65" t="s">
        <v>130</v>
      </c>
      <c r="B560" s="66"/>
      <c r="C560" s="66"/>
      <c r="D560" s="66"/>
      <c r="E560" s="66"/>
      <c r="F560" s="66"/>
      <c r="G560" s="66"/>
      <c r="H560" s="66"/>
      <c r="I560" s="66"/>
      <c r="J560" s="66"/>
      <c r="K560" s="66"/>
      <c r="L560" s="66"/>
      <c r="M560" s="66"/>
      <c r="N560" s="66"/>
      <c r="O560" s="66"/>
      <c r="P560" s="66"/>
      <c r="Q560" s="55"/>
      <c r="R560" s="8"/>
      <c r="S560" s="8"/>
    </row>
    <row r="561" spans="1:19">
      <c r="A561" s="59">
        <v>1</v>
      </c>
      <c r="B561" s="59"/>
      <c r="C561" s="12"/>
      <c r="D561" s="59"/>
      <c r="E561" s="59"/>
      <c r="F561" s="59"/>
      <c r="G561" s="59"/>
      <c r="H561" s="59"/>
      <c r="I561" s="59"/>
      <c r="J561" s="59"/>
      <c r="K561" s="59"/>
      <c r="L561" s="59"/>
      <c r="M561" s="59"/>
      <c r="N561" s="3">
        <f t="shared" ref="N561:N570" si="223">(IF(F561="OŽ",IF(L561=1,550.8,IF(L561=2,426.38,IF(L561=3,342.14,IF(L561=4,181.44,IF(L561=5,168.48,IF(L561=6,155.52,IF(L561=7,148.5,IF(L561=8,144,0))))))))+IF(L561&lt;=8,0,IF(L561&lt;=16,137.7,IF(L561&lt;=24,108,IF(L561&lt;=32,80.1,IF(L561&lt;=36,52.2,0)))))-IF(L561&lt;=8,0,IF(L561&lt;=16,(L561-9)*2.754,IF(L561&lt;=24,(L561-17)* 2.754,IF(L561&lt;=32,(L561-25)* 2.754,IF(L561&lt;=36,(L561-33)*2.754,0))))),0)+IF(F561="PČ",IF(L561=1,449,IF(L561=2,314.6,IF(L561=3,238,IF(L561=4,172,IF(L561=5,159,IF(L561=6,145,IF(L561=7,132,IF(L561=8,119,0))))))))+IF(L561&lt;=8,0,IF(L561&lt;=16,88,IF(L561&lt;=24,55,IF(L561&lt;=32,22,0))))-IF(L561&lt;=8,0,IF(L561&lt;=16,(L561-9)*2.245,IF(L561&lt;=24,(L561-17)*2.245,IF(L561&lt;=32,(L561-25)*2.245,0)))),0)+IF(F561="PČneol",IF(L561=1,85,IF(L561=2,64.61,IF(L561=3,50.76,IF(L561=4,16.25,IF(L561=5,15,IF(L561=6,13.75,IF(L561=7,12.5,IF(L561=8,11.25,0))))))))+IF(L561&lt;=8,0,IF(L561&lt;=16,9,0))-IF(L561&lt;=8,0,IF(L561&lt;=16,(L561-9)*0.425,0)),0)+IF(F561="PŽ",IF(L561=1,85,IF(L561=2,59.5,IF(L561=3,45,IF(L561=4,32.5,IF(L561=5,30,IF(L561=6,27.5,IF(L561=7,25,IF(L561=8,22.5,0))))))))+IF(L561&lt;=8,0,IF(L561&lt;=16,19,IF(L561&lt;=24,13,IF(L561&lt;=32,8,0))))-IF(L561&lt;=8,0,IF(L561&lt;=16,(L561-9)*0.425,IF(L561&lt;=24,(L561-17)*0.425,IF(L561&lt;=32,(L561-25)*0.425,0)))),0)+IF(F561="EČ",IF(L561=1,204,IF(L561=2,156.24,IF(L561=3,123.84,IF(L561=4,72,IF(L561=5,66,IF(L561=6,60,IF(L561=7,54,IF(L561=8,48,0))))))))+IF(L561&lt;=8,0,IF(L561&lt;=16,40,IF(L561&lt;=24,25,0)))-IF(L561&lt;=8,0,IF(L561&lt;=16,(L561-9)*1.02,IF(L561&lt;=24,(L561-17)*1.02,0))),0)+IF(F561="EČneol",IF(L561=1,68,IF(L561=2,51.69,IF(L561=3,40.61,IF(L561=4,13,IF(L561=5,12,IF(L561=6,11,IF(L561=7,10,IF(L561=8,9,0)))))))))+IF(F561="EŽ",IF(L561=1,68,IF(L561=2,47.6,IF(L561=3,36,IF(L561=4,18,IF(L561=5,16.5,IF(L561=6,15,IF(L561=7,13.5,IF(L561=8,12,0))))))))+IF(L561&lt;=8,0,IF(L561&lt;=16,10,IF(L561&lt;=24,6,0)))-IF(L561&lt;=8,0,IF(L561&lt;=16,(L561-9)*0.34,IF(L561&lt;=24,(L561-17)*0.34,0))),0)+IF(F561="PT",IF(L561=1,68,IF(L561=2,52.08,IF(L561=3,41.28,IF(L561=4,24,IF(L561=5,22,IF(L561=6,20,IF(L561=7,18,IF(L561=8,16,0))))))))+IF(L561&lt;=8,0,IF(L561&lt;=16,13,IF(L561&lt;=24,9,IF(L561&lt;=32,4,0))))-IF(L561&lt;=8,0,IF(L561&lt;=16,(L561-9)*0.34,IF(L561&lt;=24,(L561-17)*0.34,IF(L561&lt;=32,(L561-25)*0.34,0)))),0)+IF(F561="JOŽ",IF(L561=1,85,IF(L561=2,59.5,IF(L561=3,45,IF(L561=4,32.5,IF(L561=5,30,IF(L561=6,27.5,IF(L561=7,25,IF(L561=8,22.5,0))))))))+IF(L561&lt;=8,0,IF(L561&lt;=16,19,IF(L561&lt;=24,13,0)))-IF(L561&lt;=8,0,IF(L561&lt;=16,(L561-9)*0.425,IF(L561&lt;=24,(L561-17)*0.425,0))),0)+IF(F561="JPČ",IF(L561=1,68,IF(L561=2,47.6,IF(L561=3,36,IF(L561=4,26,IF(L561=5,24,IF(L561=6,22,IF(L561=7,20,IF(L561=8,18,0))))))))+IF(L561&lt;=8,0,IF(L561&lt;=16,13,IF(L561&lt;=24,9,0)))-IF(L561&lt;=8,0,IF(L561&lt;=16,(L561-9)*0.34,IF(L561&lt;=24,(L561-17)*0.34,0))),0)+IF(F561="JEČ",IF(L561=1,34,IF(L561=2,26.04,IF(L561=3,20.6,IF(L561=4,12,IF(L561=5,11,IF(L561=6,10,IF(L561=7,9,IF(L561=8,8,0))))))))+IF(L561&lt;=8,0,IF(L561&lt;=16,6,0))-IF(L561&lt;=8,0,IF(L561&lt;=16,(L561-9)*0.17,0)),0)+IF(F561="JEOF",IF(L561=1,34,IF(L561=2,26.04,IF(L561=3,20.6,IF(L561=4,12,IF(L561=5,11,IF(L561=6,10,IF(L561=7,9,IF(L561=8,8,0))))))))+IF(L561&lt;=8,0,IF(L561&lt;=16,6,0))-IF(L561&lt;=8,0,IF(L561&lt;=16,(L561-9)*0.17,0)),0)+IF(F561="JnPČ",IF(L561=1,51,IF(L561=2,35.7,IF(L561=3,27,IF(L561=4,19.5,IF(L561=5,18,IF(L561=6,16.5,IF(L561=7,15,IF(L561=8,13.5,0))))))))+IF(L561&lt;=8,0,IF(L561&lt;=16,10,0))-IF(L561&lt;=8,0,IF(L561&lt;=16,(L561-9)*0.255,0)),0)+IF(F561="JnEČ",IF(L561=1,25.5,IF(L561=2,19.53,IF(L561=3,15.48,IF(L561=4,9,IF(L561=5,8.25,IF(L561=6,7.5,IF(L561=7,6.75,IF(L561=8,6,0))))))))+IF(L561&lt;=8,0,IF(L561&lt;=16,5,0))-IF(L561&lt;=8,0,IF(L561&lt;=16,(L561-9)*0.1275,0)),0)+IF(F561="JčPČ",IF(L561=1,21.25,IF(L561=2,14.5,IF(L561=3,11.5,IF(L561=4,7,IF(L561=5,6.5,IF(L561=6,6,IF(L561=7,5.5,IF(L561=8,5,0))))))))+IF(L561&lt;=8,0,IF(L561&lt;=16,4,0))-IF(L561&lt;=8,0,IF(L561&lt;=16,(L561-9)*0.10625,0)),0)+IF(F561="JčEČ",IF(L561=1,17,IF(L561=2,13.02,IF(L561=3,10.32,IF(L561=4,6,IF(L561=5,5.5,IF(L561=6,5,IF(L561=7,4.5,IF(L561=8,4,0))))))))+IF(L561&lt;=8,0,IF(L561&lt;=16,3,0))-IF(L561&lt;=8,0,IF(L561&lt;=16,(L561-9)*0.085,0)),0)+IF(F561="NEAK",IF(L561=1,11.48,IF(L561=2,8.79,IF(L561=3,6.97,IF(L561=4,4.05,IF(L561=5,3.71,IF(L561=6,3.38,IF(L561=7,3.04,IF(L561=8,2.7,0))))))))+IF(L561&lt;=8,0,IF(L561&lt;=16,2,IF(L561&lt;=24,1.3,0)))-IF(L561&lt;=8,0,IF(L561&lt;=16,(L561-9)*0.0574,IF(L561&lt;=24,(L561-17)*0.0574,0))),0))*IF(L561&lt;0,1,IF(OR(F561="PČ",F561="PŽ",F561="PT"),IF(J561&lt;32,J561/32,1),1))* IF(L561&lt;0,1,IF(OR(F561="EČ",F561="EŽ",F561="JOŽ",F561="JPČ",F561="NEAK"),IF(J561&lt;24,J561/24,1),1))*IF(L561&lt;0,1,IF(OR(F561="PČneol",F561="JEČ",F561="JEOF",F561="JnPČ",F561="JnEČ",F561="JčPČ",F561="JčEČ"),IF(J561&lt;16,J561/16,1),1))*IF(L561&lt;0,1,IF(F561="EČneol",IF(J561&lt;8,J561/8,1),1))</f>
        <v>0</v>
      </c>
      <c r="O561" s="9">
        <f t="shared" ref="O561:O570" si="224">IF(F561="OŽ",N561,IF(H561="Ne",IF(J561*0.3&lt;J561-L561,N561,0),IF(J561*0.1&lt;J561-L561,N561,0)))</f>
        <v>0</v>
      </c>
      <c r="P561" s="4">
        <f t="shared" ref="P561" si="225">IF(O561=0,0,IF(F561="OŽ",IF(L561&gt;35,0,IF(J561&gt;35,(36-L561)*1.836,((36-L561)-(36-J561))*1.836)),0)+IF(F561="PČ",IF(L561&gt;31,0,IF(J561&gt;31,(32-L561)*1.347,((32-L561)-(32-J561))*1.347)),0)+ IF(F561="PČneol",IF(L561&gt;15,0,IF(J561&gt;15,(16-L561)*0.255,((16-L561)-(16-J561))*0.255)),0)+IF(F561="PŽ",IF(L561&gt;31,0,IF(J561&gt;31,(32-L561)*0.255,((32-L561)-(32-J561))*0.255)),0)+IF(F561="EČ",IF(L561&gt;23,0,IF(J561&gt;23,(24-L561)*0.612,((24-L561)-(24-J561))*0.612)),0)+IF(F561="EČneol",IF(L561&gt;7,0,IF(J561&gt;7,(8-L561)*0.204,((8-L561)-(8-J561))*0.204)),0)+IF(F561="EŽ",IF(L561&gt;23,0,IF(J561&gt;23,(24-L561)*0.204,((24-L561)-(24-J561))*0.204)),0)+IF(F561="PT",IF(L561&gt;31,0,IF(J561&gt;31,(32-L561)*0.204,((32-L561)-(32-J561))*0.204)),0)+IF(F561="JOŽ",IF(L561&gt;23,0,IF(J561&gt;23,(24-L561)*0.255,((24-L561)-(24-J561))*0.255)),0)+IF(F561="JPČ",IF(L561&gt;23,0,IF(J561&gt;23,(24-L561)*0.204,((24-L561)-(24-J561))*0.204)),0)+IF(F561="JEČ",IF(L561&gt;15,0,IF(J561&gt;15,(16-L561)*0.102,((16-L561)-(16-J561))*0.102)),0)+IF(F561="JEOF",IF(L561&gt;15,0,IF(J561&gt;15,(16-L561)*0.102,((16-L561)-(16-J561))*0.102)),0)+IF(F561="JnPČ",IF(L561&gt;15,0,IF(J561&gt;15,(16-L561)*0.153,((16-L561)-(16-J561))*0.153)),0)+IF(F561="JnEČ",IF(L561&gt;15,0,IF(J561&gt;15,(16-L561)*0.0765,((16-L561)-(16-J561))*0.0765)),0)+IF(F561="JčPČ",IF(L561&gt;15,0,IF(J561&gt;15,(16-L561)*0.06375,((16-L561)-(16-J561))*0.06375)),0)+IF(F561="JčEČ",IF(L561&gt;15,0,IF(J561&gt;15,(16-L561)*0.051,((16-L561)-(16-J561))*0.051)),0)+IF(F561="NEAK",IF(L561&gt;23,0,IF(J561&gt;23,(24-L561)*0.03444,((24-L561)-(24-J561))*0.03444)),0))</f>
        <v>0</v>
      </c>
      <c r="Q561" s="11">
        <f t="shared" ref="Q561" si="226">IF(ISERROR(P561*100/N561),0,(P561*100/N561))</f>
        <v>0</v>
      </c>
      <c r="R561" s="10">
        <f t="shared" ref="R561:R570" si="227">IF(Q561&lt;=30,O561+P561,O561+O561*0.3)*IF(G561=1,0.4,IF(G561=2,0.75,IF(G561="1 (kas 4 m. 1 k. nerengiamos)",0.52,1)))*IF(D561="olimpinė",1,IF(M561="Ne",0.5,1))*IF(OR(A$5="Lietuvos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federacija"),IF(OR(J561&lt;8,K561&lt;16),0,1),1)*E561*IF(I561&lt;=1,1,1/I561)*IF(OR(A$5="Lietuvos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61" s="8"/>
    </row>
    <row r="562" spans="1:19">
      <c r="A562" s="59">
        <v>2</v>
      </c>
      <c r="B562" s="59"/>
      <c r="C562" s="12"/>
      <c r="D562" s="59"/>
      <c r="E562" s="59"/>
      <c r="F562" s="59"/>
      <c r="G562" s="59"/>
      <c r="H562" s="59"/>
      <c r="I562" s="59"/>
      <c r="J562" s="59"/>
      <c r="K562" s="59"/>
      <c r="L562" s="59"/>
      <c r="M562" s="59"/>
      <c r="N562" s="3">
        <f t="shared" si="223"/>
        <v>0</v>
      </c>
      <c r="O562" s="9">
        <f t="shared" si="224"/>
        <v>0</v>
      </c>
      <c r="P562" s="4">
        <f t="shared" ref="P562:P570" si="228">IF(O562=0,0,IF(F562="OŽ",IF(L562&gt;35,0,IF(J562&gt;35,(36-L562)*1.836,((36-L562)-(36-J562))*1.836)),0)+IF(F562="PČ",IF(L562&gt;31,0,IF(J562&gt;31,(32-L562)*1.347,((32-L562)-(32-J562))*1.347)),0)+ IF(F562="PČneol",IF(L562&gt;15,0,IF(J562&gt;15,(16-L562)*0.255,((16-L562)-(16-J562))*0.255)),0)+IF(F562="PŽ",IF(L562&gt;31,0,IF(J562&gt;31,(32-L562)*0.255,((32-L562)-(32-J562))*0.255)),0)+IF(F562="EČ",IF(L562&gt;23,0,IF(J562&gt;23,(24-L562)*0.612,((24-L562)-(24-J562))*0.612)),0)+IF(F562="EČneol",IF(L562&gt;7,0,IF(J562&gt;7,(8-L562)*0.204,((8-L562)-(8-J562))*0.204)),0)+IF(F562="EŽ",IF(L562&gt;23,0,IF(J562&gt;23,(24-L562)*0.204,((24-L562)-(24-J562))*0.204)),0)+IF(F562="PT",IF(L562&gt;31,0,IF(J562&gt;31,(32-L562)*0.204,((32-L562)-(32-J562))*0.204)),0)+IF(F562="JOŽ",IF(L562&gt;23,0,IF(J562&gt;23,(24-L562)*0.255,((24-L562)-(24-J562))*0.255)),0)+IF(F562="JPČ",IF(L562&gt;23,0,IF(J562&gt;23,(24-L562)*0.204,((24-L562)-(24-J562))*0.204)),0)+IF(F562="JEČ",IF(L562&gt;15,0,IF(J562&gt;15,(16-L562)*0.102,((16-L562)-(16-J562))*0.102)),0)+IF(F562="JEOF",IF(L562&gt;15,0,IF(J562&gt;15,(16-L562)*0.102,((16-L562)-(16-J562))*0.102)),0)+IF(F562="JnPČ",IF(L562&gt;15,0,IF(J562&gt;15,(16-L562)*0.153,((16-L562)-(16-J562))*0.153)),0)+IF(F562="JnEČ",IF(L562&gt;15,0,IF(J562&gt;15,(16-L562)*0.0765,((16-L562)-(16-J562))*0.0765)),0)+IF(F562="JčPČ",IF(L562&gt;15,0,IF(J562&gt;15,(16-L562)*0.06375,((16-L562)-(16-J562))*0.06375)),0)+IF(F562="JčEČ",IF(L562&gt;15,0,IF(J562&gt;15,(16-L562)*0.051,((16-L562)-(16-J562))*0.051)),0)+IF(F562="NEAK",IF(L562&gt;23,0,IF(J562&gt;23,(24-L562)*0.03444,((24-L562)-(24-J562))*0.03444)),0))</f>
        <v>0</v>
      </c>
      <c r="Q562" s="11">
        <f t="shared" ref="Q562:Q570" si="229">IF(ISERROR(P562*100/N562),0,(P562*100/N562))</f>
        <v>0</v>
      </c>
      <c r="R562" s="10">
        <f t="shared" si="227"/>
        <v>0</v>
      </c>
      <c r="S562" s="8"/>
    </row>
    <row r="563" spans="1:19">
      <c r="A563" s="59">
        <v>3</v>
      </c>
      <c r="B563" s="59"/>
      <c r="C563" s="12"/>
      <c r="D563" s="59"/>
      <c r="E563" s="59"/>
      <c r="F563" s="59"/>
      <c r="G563" s="59"/>
      <c r="H563" s="59"/>
      <c r="I563" s="59"/>
      <c r="J563" s="59"/>
      <c r="K563" s="59"/>
      <c r="L563" s="59"/>
      <c r="M563" s="59"/>
      <c r="N563" s="3">
        <f t="shared" si="223"/>
        <v>0</v>
      </c>
      <c r="O563" s="9">
        <f t="shared" si="224"/>
        <v>0</v>
      </c>
      <c r="P563" s="4">
        <f t="shared" si="228"/>
        <v>0</v>
      </c>
      <c r="Q563" s="11">
        <f t="shared" si="229"/>
        <v>0</v>
      </c>
      <c r="R563" s="10">
        <f t="shared" si="227"/>
        <v>0</v>
      </c>
      <c r="S563" s="8"/>
    </row>
    <row r="564" spans="1:19">
      <c r="A564" s="59">
        <v>4</v>
      </c>
      <c r="B564" s="59"/>
      <c r="C564" s="12"/>
      <c r="D564" s="59"/>
      <c r="E564" s="59"/>
      <c r="F564" s="59"/>
      <c r="G564" s="59"/>
      <c r="H564" s="59"/>
      <c r="I564" s="59"/>
      <c r="J564" s="59"/>
      <c r="K564" s="59"/>
      <c r="L564" s="59"/>
      <c r="M564" s="59"/>
      <c r="N564" s="3">
        <f t="shared" si="223"/>
        <v>0</v>
      </c>
      <c r="O564" s="9">
        <f t="shared" si="224"/>
        <v>0</v>
      </c>
      <c r="P564" s="4">
        <f t="shared" si="228"/>
        <v>0</v>
      </c>
      <c r="Q564" s="11">
        <f t="shared" si="229"/>
        <v>0</v>
      </c>
      <c r="R564" s="10">
        <f t="shared" si="227"/>
        <v>0</v>
      </c>
      <c r="S564" s="8"/>
    </row>
    <row r="565" spans="1:19">
      <c r="A565" s="59">
        <v>5</v>
      </c>
      <c r="B565" s="59"/>
      <c r="C565" s="12"/>
      <c r="D565" s="59"/>
      <c r="E565" s="59"/>
      <c r="F565" s="59"/>
      <c r="G565" s="59"/>
      <c r="H565" s="59"/>
      <c r="I565" s="59"/>
      <c r="J565" s="59"/>
      <c r="K565" s="59"/>
      <c r="L565" s="59"/>
      <c r="M565" s="59"/>
      <c r="N565" s="3">
        <f t="shared" si="223"/>
        <v>0</v>
      </c>
      <c r="O565" s="9">
        <f t="shared" si="224"/>
        <v>0</v>
      </c>
      <c r="P565" s="4">
        <f t="shared" si="228"/>
        <v>0</v>
      </c>
      <c r="Q565" s="11">
        <f t="shared" si="229"/>
        <v>0</v>
      </c>
      <c r="R565" s="10">
        <f t="shared" si="227"/>
        <v>0</v>
      </c>
      <c r="S565" s="8"/>
    </row>
    <row r="566" spans="1:19">
      <c r="A566" s="59">
        <v>6</v>
      </c>
      <c r="B566" s="59"/>
      <c r="C566" s="12"/>
      <c r="D566" s="59"/>
      <c r="E566" s="59"/>
      <c r="F566" s="59"/>
      <c r="G566" s="59"/>
      <c r="H566" s="59"/>
      <c r="I566" s="59"/>
      <c r="J566" s="59"/>
      <c r="K566" s="59"/>
      <c r="L566" s="59"/>
      <c r="M566" s="59"/>
      <c r="N566" s="3">
        <f t="shared" si="223"/>
        <v>0</v>
      </c>
      <c r="O566" s="9">
        <f t="shared" si="224"/>
        <v>0</v>
      </c>
      <c r="P566" s="4">
        <f t="shared" si="228"/>
        <v>0</v>
      </c>
      <c r="Q566" s="11">
        <f t="shared" si="229"/>
        <v>0</v>
      </c>
      <c r="R566" s="10">
        <f t="shared" si="227"/>
        <v>0</v>
      </c>
      <c r="S566" s="8"/>
    </row>
    <row r="567" spans="1:19">
      <c r="A567" s="59">
        <v>7</v>
      </c>
      <c r="B567" s="59"/>
      <c r="C567" s="12"/>
      <c r="D567" s="59"/>
      <c r="E567" s="59"/>
      <c r="F567" s="59"/>
      <c r="G567" s="59"/>
      <c r="H567" s="59"/>
      <c r="I567" s="59"/>
      <c r="J567" s="59"/>
      <c r="K567" s="59"/>
      <c r="L567" s="59"/>
      <c r="M567" s="59"/>
      <c r="N567" s="3">
        <f t="shared" si="223"/>
        <v>0</v>
      </c>
      <c r="O567" s="9">
        <f t="shared" si="224"/>
        <v>0</v>
      </c>
      <c r="P567" s="4">
        <f t="shared" si="228"/>
        <v>0</v>
      </c>
      <c r="Q567" s="11">
        <f t="shared" si="229"/>
        <v>0</v>
      </c>
      <c r="R567" s="10">
        <f t="shared" si="227"/>
        <v>0</v>
      </c>
      <c r="S567" s="8"/>
    </row>
    <row r="568" spans="1:19">
      <c r="A568" s="59">
        <v>8</v>
      </c>
      <c r="B568" s="59"/>
      <c r="C568" s="12"/>
      <c r="D568" s="59"/>
      <c r="E568" s="59"/>
      <c r="F568" s="59"/>
      <c r="G568" s="59"/>
      <c r="H568" s="59"/>
      <c r="I568" s="59"/>
      <c r="J568" s="59"/>
      <c r="K568" s="59"/>
      <c r="L568" s="59"/>
      <c r="M568" s="59"/>
      <c r="N568" s="3">
        <f t="shared" si="223"/>
        <v>0</v>
      </c>
      <c r="O568" s="9">
        <f t="shared" si="224"/>
        <v>0</v>
      </c>
      <c r="P568" s="4">
        <f t="shared" si="228"/>
        <v>0</v>
      </c>
      <c r="Q568" s="11">
        <f t="shared" si="229"/>
        <v>0</v>
      </c>
      <c r="R568" s="10">
        <f t="shared" si="227"/>
        <v>0</v>
      </c>
      <c r="S568" s="8"/>
    </row>
    <row r="569" spans="1:19">
      <c r="A569" s="59">
        <v>9</v>
      </c>
      <c r="B569" s="59"/>
      <c r="C569" s="12"/>
      <c r="D569" s="59"/>
      <c r="E569" s="59"/>
      <c r="F569" s="59"/>
      <c r="G569" s="59"/>
      <c r="H569" s="59"/>
      <c r="I569" s="59"/>
      <c r="J569" s="59"/>
      <c r="K569" s="59"/>
      <c r="L569" s="59"/>
      <c r="M569" s="59"/>
      <c r="N569" s="3">
        <f t="shared" si="223"/>
        <v>0</v>
      </c>
      <c r="O569" s="9">
        <f t="shared" si="224"/>
        <v>0</v>
      </c>
      <c r="P569" s="4">
        <f t="shared" si="228"/>
        <v>0</v>
      </c>
      <c r="Q569" s="11">
        <f t="shared" si="229"/>
        <v>0</v>
      </c>
      <c r="R569" s="10">
        <f t="shared" si="227"/>
        <v>0</v>
      </c>
      <c r="S569" s="8"/>
    </row>
    <row r="570" spans="1:19">
      <c r="A570" s="59">
        <v>10</v>
      </c>
      <c r="B570" s="59"/>
      <c r="C570" s="12"/>
      <c r="D570" s="59"/>
      <c r="E570" s="59"/>
      <c r="F570" s="59"/>
      <c r="G570" s="59"/>
      <c r="H570" s="59"/>
      <c r="I570" s="59"/>
      <c r="J570" s="59"/>
      <c r="K570" s="59"/>
      <c r="L570" s="59"/>
      <c r="M570" s="59"/>
      <c r="N570" s="3">
        <f t="shared" si="223"/>
        <v>0</v>
      </c>
      <c r="O570" s="9">
        <f t="shared" si="224"/>
        <v>0</v>
      </c>
      <c r="P570" s="4">
        <f t="shared" si="228"/>
        <v>0</v>
      </c>
      <c r="Q570" s="11">
        <f t="shared" si="229"/>
        <v>0</v>
      </c>
      <c r="R570" s="10">
        <f t="shared" si="227"/>
        <v>0</v>
      </c>
      <c r="S570" s="8"/>
    </row>
    <row r="571" spans="1:19">
      <c r="A571" s="62" t="s">
        <v>35</v>
      </c>
      <c r="B571" s="63"/>
      <c r="C571" s="63"/>
      <c r="D571" s="63"/>
      <c r="E571" s="63"/>
      <c r="F571" s="63"/>
      <c r="G571" s="63"/>
      <c r="H571" s="63"/>
      <c r="I571" s="63"/>
      <c r="J571" s="63"/>
      <c r="K571" s="63"/>
      <c r="L571" s="63"/>
      <c r="M571" s="63"/>
      <c r="N571" s="63"/>
      <c r="O571" s="63"/>
      <c r="P571" s="63"/>
      <c r="Q571" s="64"/>
      <c r="R571" s="10">
        <f>SUM(R561:R570)</f>
        <v>0</v>
      </c>
      <c r="S571" s="8"/>
    </row>
    <row r="572" spans="1:19" ht="15.75">
      <c r="A572" s="23" t="s">
        <v>36</v>
      </c>
      <c r="B572" s="23"/>
      <c r="C572" s="15"/>
      <c r="D572" s="15"/>
      <c r="E572" s="15"/>
      <c r="F572" s="15"/>
      <c r="G572" s="15"/>
      <c r="H572" s="15"/>
      <c r="I572" s="15"/>
      <c r="J572" s="15"/>
      <c r="K572" s="15"/>
      <c r="L572" s="15"/>
      <c r="M572" s="15"/>
      <c r="N572" s="15"/>
      <c r="O572" s="15"/>
      <c r="P572" s="15"/>
      <c r="Q572" s="15"/>
      <c r="R572" s="16"/>
      <c r="S572" s="8"/>
    </row>
    <row r="573" spans="1:19">
      <c r="A573" s="48" t="s">
        <v>37</v>
      </c>
      <c r="B573" s="48"/>
      <c r="C573" s="48"/>
      <c r="D573" s="48"/>
      <c r="E573" s="48"/>
      <c r="F573" s="48"/>
      <c r="G573" s="48"/>
      <c r="H573" s="48"/>
      <c r="I573" s="48"/>
      <c r="J573" s="15"/>
      <c r="K573" s="15"/>
      <c r="L573" s="15"/>
      <c r="M573" s="15"/>
      <c r="N573" s="15"/>
      <c r="O573" s="15"/>
      <c r="P573" s="15"/>
      <c r="Q573" s="15"/>
      <c r="R573" s="16"/>
      <c r="S573" s="8"/>
    </row>
    <row r="574" spans="1:19" s="8" customFormat="1">
      <c r="A574" s="48"/>
      <c r="B574" s="48"/>
      <c r="C574" s="48"/>
      <c r="D574" s="48"/>
      <c r="E574" s="48"/>
      <c r="F574" s="48"/>
      <c r="G574" s="48"/>
      <c r="H574" s="48"/>
      <c r="I574" s="48"/>
      <c r="J574" s="15"/>
      <c r="K574" s="15"/>
      <c r="L574" s="15"/>
      <c r="M574" s="15"/>
      <c r="N574" s="15"/>
      <c r="O574" s="15"/>
      <c r="P574" s="15"/>
      <c r="Q574" s="15"/>
      <c r="R574" s="16"/>
    </row>
    <row r="575" spans="1:19">
      <c r="A575" s="65" t="s">
        <v>129</v>
      </c>
      <c r="B575" s="66"/>
      <c r="C575" s="66"/>
      <c r="D575" s="66"/>
      <c r="E575" s="66"/>
      <c r="F575" s="66"/>
      <c r="G575" s="66"/>
      <c r="H575" s="66"/>
      <c r="I575" s="66"/>
      <c r="J575" s="66"/>
      <c r="K575" s="66"/>
      <c r="L575" s="66"/>
      <c r="M575" s="66"/>
      <c r="N575" s="66"/>
      <c r="O575" s="66"/>
      <c r="P575" s="66"/>
      <c r="Q575" s="55"/>
      <c r="R575" s="8"/>
      <c r="S575" s="8"/>
    </row>
    <row r="576" spans="1:19" ht="18">
      <c r="A576" s="67" t="s">
        <v>26</v>
      </c>
      <c r="B576" s="68"/>
      <c r="C576" s="68"/>
      <c r="D576" s="49"/>
      <c r="E576" s="49"/>
      <c r="F576" s="49"/>
      <c r="G576" s="49"/>
      <c r="H576" s="49"/>
      <c r="I576" s="49"/>
      <c r="J576" s="49"/>
      <c r="K576" s="49"/>
      <c r="L576" s="49"/>
      <c r="M576" s="49"/>
      <c r="N576" s="49"/>
      <c r="O576" s="49"/>
      <c r="P576" s="49"/>
      <c r="Q576" s="55"/>
      <c r="R576" s="8"/>
      <c r="S576" s="8"/>
    </row>
    <row r="577" spans="1:19">
      <c r="A577" s="65" t="s">
        <v>130</v>
      </c>
      <c r="B577" s="66"/>
      <c r="C577" s="66"/>
      <c r="D577" s="66"/>
      <c r="E577" s="66"/>
      <c r="F577" s="66"/>
      <c r="G577" s="66"/>
      <c r="H577" s="66"/>
      <c r="I577" s="66"/>
      <c r="J577" s="66"/>
      <c r="K577" s="66"/>
      <c r="L577" s="66"/>
      <c r="M577" s="66"/>
      <c r="N577" s="66"/>
      <c r="O577" s="66"/>
      <c r="P577" s="66"/>
      <c r="Q577" s="55"/>
      <c r="R577" s="8"/>
      <c r="S577" s="8"/>
    </row>
    <row r="578" spans="1:19">
      <c r="A578" s="59">
        <v>1</v>
      </c>
      <c r="B578" s="59"/>
      <c r="C578" s="12"/>
      <c r="D578" s="59"/>
      <c r="E578" s="59"/>
      <c r="F578" s="59"/>
      <c r="G578" s="59"/>
      <c r="H578" s="59"/>
      <c r="I578" s="59"/>
      <c r="J578" s="59"/>
      <c r="K578" s="59"/>
      <c r="L578" s="59"/>
      <c r="M578" s="59"/>
      <c r="N578" s="3">
        <f t="shared" ref="N578:N587" si="230">(IF(F578="OŽ",IF(L578=1,550.8,IF(L578=2,426.38,IF(L578=3,342.14,IF(L578=4,181.44,IF(L578=5,168.48,IF(L578=6,155.52,IF(L578=7,148.5,IF(L578=8,144,0))))))))+IF(L578&lt;=8,0,IF(L578&lt;=16,137.7,IF(L578&lt;=24,108,IF(L578&lt;=32,80.1,IF(L578&lt;=36,52.2,0)))))-IF(L578&lt;=8,0,IF(L578&lt;=16,(L578-9)*2.754,IF(L578&lt;=24,(L578-17)* 2.754,IF(L578&lt;=32,(L578-25)* 2.754,IF(L578&lt;=36,(L578-33)*2.754,0))))),0)+IF(F578="PČ",IF(L578=1,449,IF(L578=2,314.6,IF(L578=3,238,IF(L578=4,172,IF(L578=5,159,IF(L578=6,145,IF(L578=7,132,IF(L578=8,119,0))))))))+IF(L578&lt;=8,0,IF(L578&lt;=16,88,IF(L578&lt;=24,55,IF(L578&lt;=32,22,0))))-IF(L578&lt;=8,0,IF(L578&lt;=16,(L578-9)*2.245,IF(L578&lt;=24,(L578-17)*2.245,IF(L578&lt;=32,(L578-25)*2.245,0)))),0)+IF(F578="PČneol",IF(L578=1,85,IF(L578=2,64.61,IF(L578=3,50.76,IF(L578=4,16.25,IF(L578=5,15,IF(L578=6,13.75,IF(L578=7,12.5,IF(L578=8,11.25,0))))))))+IF(L578&lt;=8,0,IF(L578&lt;=16,9,0))-IF(L578&lt;=8,0,IF(L578&lt;=16,(L578-9)*0.425,0)),0)+IF(F578="PŽ",IF(L578=1,85,IF(L578=2,59.5,IF(L578=3,45,IF(L578=4,32.5,IF(L578=5,30,IF(L578=6,27.5,IF(L578=7,25,IF(L578=8,22.5,0))))))))+IF(L578&lt;=8,0,IF(L578&lt;=16,19,IF(L578&lt;=24,13,IF(L578&lt;=32,8,0))))-IF(L578&lt;=8,0,IF(L578&lt;=16,(L578-9)*0.425,IF(L578&lt;=24,(L578-17)*0.425,IF(L578&lt;=32,(L578-25)*0.425,0)))),0)+IF(F578="EČ",IF(L578=1,204,IF(L578=2,156.24,IF(L578=3,123.84,IF(L578=4,72,IF(L578=5,66,IF(L578=6,60,IF(L578=7,54,IF(L578=8,48,0))))))))+IF(L578&lt;=8,0,IF(L578&lt;=16,40,IF(L578&lt;=24,25,0)))-IF(L578&lt;=8,0,IF(L578&lt;=16,(L578-9)*1.02,IF(L578&lt;=24,(L578-17)*1.02,0))),0)+IF(F578="EČneol",IF(L578=1,68,IF(L578=2,51.69,IF(L578=3,40.61,IF(L578=4,13,IF(L578=5,12,IF(L578=6,11,IF(L578=7,10,IF(L578=8,9,0)))))))))+IF(F578="EŽ",IF(L578=1,68,IF(L578=2,47.6,IF(L578=3,36,IF(L578=4,18,IF(L578=5,16.5,IF(L578=6,15,IF(L578=7,13.5,IF(L578=8,12,0))))))))+IF(L578&lt;=8,0,IF(L578&lt;=16,10,IF(L578&lt;=24,6,0)))-IF(L578&lt;=8,0,IF(L578&lt;=16,(L578-9)*0.34,IF(L578&lt;=24,(L578-17)*0.34,0))),0)+IF(F578="PT",IF(L578=1,68,IF(L578=2,52.08,IF(L578=3,41.28,IF(L578=4,24,IF(L578=5,22,IF(L578=6,20,IF(L578=7,18,IF(L578=8,16,0))))))))+IF(L578&lt;=8,0,IF(L578&lt;=16,13,IF(L578&lt;=24,9,IF(L578&lt;=32,4,0))))-IF(L578&lt;=8,0,IF(L578&lt;=16,(L578-9)*0.34,IF(L578&lt;=24,(L578-17)*0.34,IF(L578&lt;=32,(L578-25)*0.34,0)))),0)+IF(F578="JOŽ",IF(L578=1,85,IF(L578=2,59.5,IF(L578=3,45,IF(L578=4,32.5,IF(L578=5,30,IF(L578=6,27.5,IF(L578=7,25,IF(L578=8,22.5,0))))))))+IF(L578&lt;=8,0,IF(L578&lt;=16,19,IF(L578&lt;=24,13,0)))-IF(L578&lt;=8,0,IF(L578&lt;=16,(L578-9)*0.425,IF(L578&lt;=24,(L578-17)*0.425,0))),0)+IF(F578="JPČ",IF(L578=1,68,IF(L578=2,47.6,IF(L578=3,36,IF(L578=4,26,IF(L578=5,24,IF(L578=6,22,IF(L578=7,20,IF(L578=8,18,0))))))))+IF(L578&lt;=8,0,IF(L578&lt;=16,13,IF(L578&lt;=24,9,0)))-IF(L578&lt;=8,0,IF(L578&lt;=16,(L578-9)*0.34,IF(L578&lt;=24,(L578-17)*0.34,0))),0)+IF(F578="JEČ",IF(L578=1,34,IF(L578=2,26.04,IF(L578=3,20.6,IF(L578=4,12,IF(L578=5,11,IF(L578=6,10,IF(L578=7,9,IF(L578=8,8,0))))))))+IF(L578&lt;=8,0,IF(L578&lt;=16,6,0))-IF(L578&lt;=8,0,IF(L578&lt;=16,(L578-9)*0.17,0)),0)+IF(F578="JEOF",IF(L578=1,34,IF(L578=2,26.04,IF(L578=3,20.6,IF(L578=4,12,IF(L578=5,11,IF(L578=6,10,IF(L578=7,9,IF(L578=8,8,0))))))))+IF(L578&lt;=8,0,IF(L578&lt;=16,6,0))-IF(L578&lt;=8,0,IF(L578&lt;=16,(L578-9)*0.17,0)),0)+IF(F578="JnPČ",IF(L578=1,51,IF(L578=2,35.7,IF(L578=3,27,IF(L578=4,19.5,IF(L578=5,18,IF(L578=6,16.5,IF(L578=7,15,IF(L578=8,13.5,0))))))))+IF(L578&lt;=8,0,IF(L578&lt;=16,10,0))-IF(L578&lt;=8,0,IF(L578&lt;=16,(L578-9)*0.255,0)),0)+IF(F578="JnEČ",IF(L578=1,25.5,IF(L578=2,19.53,IF(L578=3,15.48,IF(L578=4,9,IF(L578=5,8.25,IF(L578=6,7.5,IF(L578=7,6.75,IF(L578=8,6,0))))))))+IF(L578&lt;=8,0,IF(L578&lt;=16,5,0))-IF(L578&lt;=8,0,IF(L578&lt;=16,(L578-9)*0.1275,0)),0)+IF(F578="JčPČ",IF(L578=1,21.25,IF(L578=2,14.5,IF(L578=3,11.5,IF(L578=4,7,IF(L578=5,6.5,IF(L578=6,6,IF(L578=7,5.5,IF(L578=8,5,0))))))))+IF(L578&lt;=8,0,IF(L578&lt;=16,4,0))-IF(L578&lt;=8,0,IF(L578&lt;=16,(L578-9)*0.10625,0)),0)+IF(F578="JčEČ",IF(L578=1,17,IF(L578=2,13.02,IF(L578=3,10.32,IF(L578=4,6,IF(L578=5,5.5,IF(L578=6,5,IF(L578=7,4.5,IF(L578=8,4,0))))))))+IF(L578&lt;=8,0,IF(L578&lt;=16,3,0))-IF(L578&lt;=8,0,IF(L578&lt;=16,(L578-9)*0.085,0)),0)+IF(F578="NEAK",IF(L578=1,11.48,IF(L578=2,8.79,IF(L578=3,6.97,IF(L578=4,4.05,IF(L578=5,3.71,IF(L578=6,3.38,IF(L578=7,3.04,IF(L578=8,2.7,0))))))))+IF(L578&lt;=8,0,IF(L578&lt;=16,2,IF(L578&lt;=24,1.3,0)))-IF(L578&lt;=8,0,IF(L578&lt;=16,(L578-9)*0.0574,IF(L578&lt;=24,(L578-17)*0.0574,0))),0))*IF(L578&lt;0,1,IF(OR(F578="PČ",F578="PŽ",F578="PT"),IF(J578&lt;32,J578/32,1),1))* IF(L578&lt;0,1,IF(OR(F578="EČ",F578="EŽ",F578="JOŽ",F578="JPČ",F578="NEAK"),IF(J578&lt;24,J578/24,1),1))*IF(L578&lt;0,1,IF(OR(F578="PČneol",F578="JEČ",F578="JEOF",F578="JnPČ",F578="JnEČ",F578="JčPČ",F578="JčEČ"),IF(J578&lt;16,J578/16,1),1))*IF(L578&lt;0,1,IF(F578="EČneol",IF(J578&lt;8,J578/8,1),1))</f>
        <v>0</v>
      </c>
      <c r="O578" s="9">
        <f t="shared" ref="O578:O587" si="231">IF(F578="OŽ",N578,IF(H578="Ne",IF(J578*0.3&lt;J578-L578,N578,0),IF(J578*0.1&lt;J578-L578,N578,0)))</f>
        <v>0</v>
      </c>
      <c r="P578" s="4">
        <f t="shared" ref="P578" si="232">IF(O578=0,0,IF(F578="OŽ",IF(L578&gt;35,0,IF(J578&gt;35,(36-L578)*1.836,((36-L578)-(36-J578))*1.836)),0)+IF(F578="PČ",IF(L578&gt;31,0,IF(J578&gt;31,(32-L578)*1.347,((32-L578)-(32-J578))*1.347)),0)+ IF(F578="PČneol",IF(L578&gt;15,0,IF(J578&gt;15,(16-L578)*0.255,((16-L578)-(16-J578))*0.255)),0)+IF(F578="PŽ",IF(L578&gt;31,0,IF(J578&gt;31,(32-L578)*0.255,((32-L578)-(32-J578))*0.255)),0)+IF(F578="EČ",IF(L578&gt;23,0,IF(J578&gt;23,(24-L578)*0.612,((24-L578)-(24-J578))*0.612)),0)+IF(F578="EČneol",IF(L578&gt;7,0,IF(J578&gt;7,(8-L578)*0.204,((8-L578)-(8-J578))*0.204)),0)+IF(F578="EŽ",IF(L578&gt;23,0,IF(J578&gt;23,(24-L578)*0.204,((24-L578)-(24-J578))*0.204)),0)+IF(F578="PT",IF(L578&gt;31,0,IF(J578&gt;31,(32-L578)*0.204,((32-L578)-(32-J578))*0.204)),0)+IF(F578="JOŽ",IF(L578&gt;23,0,IF(J578&gt;23,(24-L578)*0.255,((24-L578)-(24-J578))*0.255)),0)+IF(F578="JPČ",IF(L578&gt;23,0,IF(J578&gt;23,(24-L578)*0.204,((24-L578)-(24-J578))*0.204)),0)+IF(F578="JEČ",IF(L578&gt;15,0,IF(J578&gt;15,(16-L578)*0.102,((16-L578)-(16-J578))*0.102)),0)+IF(F578="JEOF",IF(L578&gt;15,0,IF(J578&gt;15,(16-L578)*0.102,((16-L578)-(16-J578))*0.102)),0)+IF(F578="JnPČ",IF(L578&gt;15,0,IF(J578&gt;15,(16-L578)*0.153,((16-L578)-(16-J578))*0.153)),0)+IF(F578="JnEČ",IF(L578&gt;15,0,IF(J578&gt;15,(16-L578)*0.0765,((16-L578)-(16-J578))*0.0765)),0)+IF(F578="JčPČ",IF(L578&gt;15,0,IF(J578&gt;15,(16-L578)*0.06375,((16-L578)-(16-J578))*0.06375)),0)+IF(F578="JčEČ",IF(L578&gt;15,0,IF(J578&gt;15,(16-L578)*0.051,((16-L578)-(16-J578))*0.051)),0)+IF(F578="NEAK",IF(L578&gt;23,0,IF(J578&gt;23,(24-L578)*0.03444,((24-L578)-(24-J578))*0.03444)),0))</f>
        <v>0</v>
      </c>
      <c r="Q578" s="11">
        <f t="shared" ref="Q578" si="233">IF(ISERROR(P578*100/N578),0,(P578*100/N578))</f>
        <v>0</v>
      </c>
      <c r="R578" s="10">
        <f t="shared" ref="R578:R587" si="234">IF(Q578&lt;=30,O578+P578,O578+O578*0.3)*IF(G578=1,0.4,IF(G578=2,0.75,IF(G578="1 (kas 4 m. 1 k. nerengiamos)",0.52,1)))*IF(D578="olimpinė",1,IF(M578="Ne",0.5,1))*IF(OR(A$5="Lietuvos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federacija"),IF(OR(J578&lt;8,K578&lt;16),0,1),1)*E578*IF(I578&lt;=1,1,1/I578)*IF(OR(A$5="Lietuvos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78" s="8"/>
    </row>
    <row r="579" spans="1:19">
      <c r="A579" s="59">
        <v>2</v>
      </c>
      <c r="B579" s="59"/>
      <c r="C579" s="12"/>
      <c r="D579" s="59"/>
      <c r="E579" s="59"/>
      <c r="F579" s="59"/>
      <c r="G579" s="59"/>
      <c r="H579" s="59"/>
      <c r="I579" s="59"/>
      <c r="J579" s="59"/>
      <c r="K579" s="59"/>
      <c r="L579" s="59"/>
      <c r="M579" s="59"/>
      <c r="N579" s="3">
        <f t="shared" si="230"/>
        <v>0</v>
      </c>
      <c r="O579" s="9">
        <f t="shared" si="231"/>
        <v>0</v>
      </c>
      <c r="P579" s="4">
        <f t="shared" ref="P579:P587" si="235">IF(O579=0,0,IF(F579="OŽ",IF(L579&gt;35,0,IF(J579&gt;35,(36-L579)*1.836,((36-L579)-(36-J579))*1.836)),0)+IF(F579="PČ",IF(L579&gt;31,0,IF(J579&gt;31,(32-L579)*1.347,((32-L579)-(32-J579))*1.347)),0)+ IF(F579="PČneol",IF(L579&gt;15,0,IF(J579&gt;15,(16-L579)*0.255,((16-L579)-(16-J579))*0.255)),0)+IF(F579="PŽ",IF(L579&gt;31,0,IF(J579&gt;31,(32-L579)*0.255,((32-L579)-(32-J579))*0.255)),0)+IF(F579="EČ",IF(L579&gt;23,0,IF(J579&gt;23,(24-L579)*0.612,((24-L579)-(24-J579))*0.612)),0)+IF(F579="EČneol",IF(L579&gt;7,0,IF(J579&gt;7,(8-L579)*0.204,((8-L579)-(8-J579))*0.204)),0)+IF(F579="EŽ",IF(L579&gt;23,0,IF(J579&gt;23,(24-L579)*0.204,((24-L579)-(24-J579))*0.204)),0)+IF(F579="PT",IF(L579&gt;31,0,IF(J579&gt;31,(32-L579)*0.204,((32-L579)-(32-J579))*0.204)),0)+IF(F579="JOŽ",IF(L579&gt;23,0,IF(J579&gt;23,(24-L579)*0.255,((24-L579)-(24-J579))*0.255)),0)+IF(F579="JPČ",IF(L579&gt;23,0,IF(J579&gt;23,(24-L579)*0.204,((24-L579)-(24-J579))*0.204)),0)+IF(F579="JEČ",IF(L579&gt;15,0,IF(J579&gt;15,(16-L579)*0.102,((16-L579)-(16-J579))*0.102)),0)+IF(F579="JEOF",IF(L579&gt;15,0,IF(J579&gt;15,(16-L579)*0.102,((16-L579)-(16-J579))*0.102)),0)+IF(F579="JnPČ",IF(L579&gt;15,0,IF(J579&gt;15,(16-L579)*0.153,((16-L579)-(16-J579))*0.153)),0)+IF(F579="JnEČ",IF(L579&gt;15,0,IF(J579&gt;15,(16-L579)*0.0765,((16-L579)-(16-J579))*0.0765)),0)+IF(F579="JčPČ",IF(L579&gt;15,0,IF(J579&gt;15,(16-L579)*0.06375,((16-L579)-(16-J579))*0.06375)),0)+IF(F579="JčEČ",IF(L579&gt;15,0,IF(J579&gt;15,(16-L579)*0.051,((16-L579)-(16-J579))*0.051)),0)+IF(F579="NEAK",IF(L579&gt;23,0,IF(J579&gt;23,(24-L579)*0.03444,((24-L579)-(24-J579))*0.03444)),0))</f>
        <v>0</v>
      </c>
      <c r="Q579" s="11">
        <f t="shared" ref="Q579:Q587" si="236">IF(ISERROR(P579*100/N579),0,(P579*100/N579))</f>
        <v>0</v>
      </c>
      <c r="R579" s="10">
        <f t="shared" si="234"/>
        <v>0</v>
      </c>
      <c r="S579" s="8"/>
    </row>
    <row r="580" spans="1:19">
      <c r="A580" s="59">
        <v>3</v>
      </c>
      <c r="B580" s="59"/>
      <c r="C580" s="12"/>
      <c r="D580" s="59"/>
      <c r="E580" s="59"/>
      <c r="F580" s="59"/>
      <c r="G580" s="59"/>
      <c r="H580" s="59"/>
      <c r="I580" s="59"/>
      <c r="J580" s="59"/>
      <c r="K580" s="59"/>
      <c r="L580" s="59"/>
      <c r="M580" s="59"/>
      <c r="N580" s="3">
        <f t="shared" si="230"/>
        <v>0</v>
      </c>
      <c r="O580" s="9">
        <f t="shared" si="231"/>
        <v>0</v>
      </c>
      <c r="P580" s="4">
        <f t="shared" si="235"/>
        <v>0</v>
      </c>
      <c r="Q580" s="11">
        <f t="shared" si="236"/>
        <v>0</v>
      </c>
      <c r="R580" s="10">
        <f t="shared" si="234"/>
        <v>0</v>
      </c>
      <c r="S580" s="8"/>
    </row>
    <row r="581" spans="1:19">
      <c r="A581" s="59">
        <v>4</v>
      </c>
      <c r="B581" s="59"/>
      <c r="C581" s="12"/>
      <c r="D581" s="59"/>
      <c r="E581" s="59"/>
      <c r="F581" s="59"/>
      <c r="G581" s="59"/>
      <c r="H581" s="59"/>
      <c r="I581" s="59"/>
      <c r="J581" s="59"/>
      <c r="K581" s="59"/>
      <c r="L581" s="59"/>
      <c r="M581" s="59"/>
      <c r="N581" s="3">
        <f t="shared" si="230"/>
        <v>0</v>
      </c>
      <c r="O581" s="9">
        <f t="shared" si="231"/>
        <v>0</v>
      </c>
      <c r="P581" s="4">
        <f t="shared" si="235"/>
        <v>0</v>
      </c>
      <c r="Q581" s="11">
        <f t="shared" si="236"/>
        <v>0</v>
      </c>
      <c r="R581" s="10">
        <f t="shared" si="234"/>
        <v>0</v>
      </c>
      <c r="S581" s="8"/>
    </row>
    <row r="582" spans="1:19">
      <c r="A582" s="59">
        <v>5</v>
      </c>
      <c r="B582" s="59"/>
      <c r="C582" s="12"/>
      <c r="D582" s="59"/>
      <c r="E582" s="59"/>
      <c r="F582" s="59"/>
      <c r="G582" s="59"/>
      <c r="H582" s="59"/>
      <c r="I582" s="59"/>
      <c r="J582" s="59"/>
      <c r="K582" s="59"/>
      <c r="L582" s="59"/>
      <c r="M582" s="59"/>
      <c r="N582" s="3">
        <f t="shared" si="230"/>
        <v>0</v>
      </c>
      <c r="O582" s="9">
        <f t="shared" si="231"/>
        <v>0</v>
      </c>
      <c r="P582" s="4">
        <f t="shared" si="235"/>
        <v>0</v>
      </c>
      <c r="Q582" s="11">
        <f t="shared" si="236"/>
        <v>0</v>
      </c>
      <c r="R582" s="10">
        <f t="shared" si="234"/>
        <v>0</v>
      </c>
      <c r="S582" s="8"/>
    </row>
    <row r="583" spans="1:19">
      <c r="A583" s="59">
        <v>6</v>
      </c>
      <c r="B583" s="59"/>
      <c r="C583" s="12"/>
      <c r="D583" s="59"/>
      <c r="E583" s="59"/>
      <c r="F583" s="59"/>
      <c r="G583" s="59"/>
      <c r="H583" s="59"/>
      <c r="I583" s="59"/>
      <c r="J583" s="59"/>
      <c r="K583" s="59"/>
      <c r="L583" s="59"/>
      <c r="M583" s="59"/>
      <c r="N583" s="3">
        <f t="shared" si="230"/>
        <v>0</v>
      </c>
      <c r="O583" s="9">
        <f t="shared" si="231"/>
        <v>0</v>
      </c>
      <c r="P583" s="4">
        <f t="shared" si="235"/>
        <v>0</v>
      </c>
      <c r="Q583" s="11">
        <f t="shared" si="236"/>
        <v>0</v>
      </c>
      <c r="R583" s="10">
        <f t="shared" si="234"/>
        <v>0</v>
      </c>
      <c r="S583" s="8"/>
    </row>
    <row r="584" spans="1:19">
      <c r="A584" s="59">
        <v>7</v>
      </c>
      <c r="B584" s="59"/>
      <c r="C584" s="12"/>
      <c r="D584" s="59"/>
      <c r="E584" s="59"/>
      <c r="F584" s="59"/>
      <c r="G584" s="59"/>
      <c r="H584" s="59"/>
      <c r="I584" s="59"/>
      <c r="J584" s="59"/>
      <c r="K584" s="59"/>
      <c r="L584" s="59"/>
      <c r="M584" s="59"/>
      <c r="N584" s="3">
        <f t="shared" si="230"/>
        <v>0</v>
      </c>
      <c r="O584" s="9">
        <f t="shared" si="231"/>
        <v>0</v>
      </c>
      <c r="P584" s="4">
        <f t="shared" si="235"/>
        <v>0</v>
      </c>
      <c r="Q584" s="11">
        <f t="shared" si="236"/>
        <v>0</v>
      </c>
      <c r="R584" s="10">
        <f t="shared" si="234"/>
        <v>0</v>
      </c>
      <c r="S584" s="8"/>
    </row>
    <row r="585" spans="1:19">
      <c r="A585" s="59">
        <v>8</v>
      </c>
      <c r="B585" s="59"/>
      <c r="C585" s="12"/>
      <c r="D585" s="59"/>
      <c r="E585" s="59"/>
      <c r="F585" s="59"/>
      <c r="G585" s="59"/>
      <c r="H585" s="59"/>
      <c r="I585" s="59"/>
      <c r="J585" s="59"/>
      <c r="K585" s="59"/>
      <c r="L585" s="59"/>
      <c r="M585" s="59"/>
      <c r="N585" s="3">
        <f t="shared" si="230"/>
        <v>0</v>
      </c>
      <c r="O585" s="9">
        <f t="shared" si="231"/>
        <v>0</v>
      </c>
      <c r="P585" s="4">
        <f t="shared" si="235"/>
        <v>0</v>
      </c>
      <c r="Q585" s="11">
        <f t="shared" si="236"/>
        <v>0</v>
      </c>
      <c r="R585" s="10">
        <f t="shared" si="234"/>
        <v>0</v>
      </c>
      <c r="S585" s="8"/>
    </row>
    <row r="586" spans="1:19">
      <c r="A586" s="59">
        <v>9</v>
      </c>
      <c r="B586" s="59"/>
      <c r="C586" s="12"/>
      <c r="D586" s="59"/>
      <c r="E586" s="59"/>
      <c r="F586" s="59"/>
      <c r="G586" s="59"/>
      <c r="H586" s="59"/>
      <c r="I586" s="59"/>
      <c r="J586" s="59"/>
      <c r="K586" s="59"/>
      <c r="L586" s="59"/>
      <c r="M586" s="59"/>
      <c r="N586" s="3">
        <f t="shared" si="230"/>
        <v>0</v>
      </c>
      <c r="O586" s="9">
        <f t="shared" si="231"/>
        <v>0</v>
      </c>
      <c r="P586" s="4">
        <f t="shared" si="235"/>
        <v>0</v>
      </c>
      <c r="Q586" s="11">
        <f t="shared" si="236"/>
        <v>0</v>
      </c>
      <c r="R586" s="10">
        <f t="shared" si="234"/>
        <v>0</v>
      </c>
      <c r="S586" s="8"/>
    </row>
    <row r="587" spans="1:19">
      <c r="A587" s="59">
        <v>10</v>
      </c>
      <c r="B587" s="59"/>
      <c r="C587" s="12"/>
      <c r="D587" s="59"/>
      <c r="E587" s="59"/>
      <c r="F587" s="59"/>
      <c r="G587" s="59"/>
      <c r="H587" s="59"/>
      <c r="I587" s="59"/>
      <c r="J587" s="59"/>
      <c r="K587" s="59"/>
      <c r="L587" s="59"/>
      <c r="M587" s="59"/>
      <c r="N587" s="3">
        <f t="shared" si="230"/>
        <v>0</v>
      </c>
      <c r="O587" s="9">
        <f t="shared" si="231"/>
        <v>0</v>
      </c>
      <c r="P587" s="4">
        <f t="shared" si="235"/>
        <v>0</v>
      </c>
      <c r="Q587" s="11">
        <f t="shared" si="236"/>
        <v>0</v>
      </c>
      <c r="R587" s="10">
        <f t="shared" si="234"/>
        <v>0</v>
      </c>
      <c r="S587" s="8"/>
    </row>
    <row r="588" spans="1:19">
      <c r="A588" s="62" t="s">
        <v>35</v>
      </c>
      <c r="B588" s="63"/>
      <c r="C588" s="63"/>
      <c r="D588" s="63"/>
      <c r="E588" s="63"/>
      <c r="F588" s="63"/>
      <c r="G588" s="63"/>
      <c r="H588" s="63"/>
      <c r="I588" s="63"/>
      <c r="J588" s="63"/>
      <c r="K588" s="63"/>
      <c r="L588" s="63"/>
      <c r="M588" s="63"/>
      <c r="N588" s="63"/>
      <c r="O588" s="63"/>
      <c r="P588" s="63"/>
      <c r="Q588" s="64"/>
      <c r="R588" s="10">
        <f>SUM(R578:R587)</f>
        <v>0</v>
      </c>
      <c r="S588" s="8"/>
    </row>
    <row r="589" spans="1:19" ht="15.75">
      <c r="A589" s="23" t="s">
        <v>36</v>
      </c>
      <c r="B589" s="23"/>
      <c r="C589" s="15"/>
      <c r="D589" s="15"/>
      <c r="E589" s="15"/>
      <c r="F589" s="15"/>
      <c r="G589" s="15"/>
      <c r="H589" s="15"/>
      <c r="I589" s="15"/>
      <c r="J589" s="15"/>
      <c r="K589" s="15"/>
      <c r="L589" s="15"/>
      <c r="M589" s="15"/>
      <c r="N589" s="15"/>
      <c r="O589" s="15"/>
      <c r="P589" s="15"/>
      <c r="Q589" s="15"/>
      <c r="R589" s="16"/>
      <c r="S589" s="8"/>
    </row>
    <row r="590" spans="1:19">
      <c r="A590" s="48" t="s">
        <v>37</v>
      </c>
      <c r="B590" s="48"/>
      <c r="C590" s="48"/>
      <c r="D590" s="48"/>
      <c r="E590" s="48"/>
      <c r="F590" s="48"/>
      <c r="G590" s="48"/>
      <c r="H590" s="48"/>
      <c r="I590" s="48"/>
      <c r="J590" s="15"/>
      <c r="K590" s="15"/>
      <c r="L590" s="15"/>
      <c r="M590" s="15"/>
      <c r="N590" s="15"/>
      <c r="O590" s="15"/>
      <c r="P590" s="15"/>
      <c r="Q590" s="15"/>
      <c r="R590" s="16"/>
      <c r="S590" s="8"/>
    </row>
    <row r="591" spans="1:19" s="8" customFormat="1">
      <c r="A591" s="48"/>
      <c r="B591" s="48"/>
      <c r="C591" s="48"/>
      <c r="D591" s="48"/>
      <c r="E591" s="48"/>
      <c r="F591" s="48"/>
      <c r="G591" s="48"/>
      <c r="H591" s="48"/>
      <c r="I591" s="48"/>
      <c r="J591" s="15"/>
      <c r="K591" s="15"/>
      <c r="L591" s="15"/>
      <c r="M591" s="15"/>
      <c r="N591" s="15"/>
      <c r="O591" s="15"/>
      <c r="P591" s="15"/>
      <c r="Q591" s="15"/>
      <c r="R591" s="16"/>
    </row>
    <row r="592" spans="1:19">
      <c r="A592" s="65" t="s">
        <v>129</v>
      </c>
      <c r="B592" s="66"/>
      <c r="C592" s="66"/>
      <c r="D592" s="66"/>
      <c r="E592" s="66"/>
      <c r="F592" s="66"/>
      <c r="G592" s="66"/>
      <c r="H592" s="66"/>
      <c r="I592" s="66"/>
      <c r="J592" s="66"/>
      <c r="K592" s="66"/>
      <c r="L592" s="66"/>
      <c r="M592" s="66"/>
      <c r="N592" s="66"/>
      <c r="O592" s="66"/>
      <c r="P592" s="66"/>
      <c r="Q592" s="55"/>
      <c r="R592" s="8"/>
      <c r="S592" s="8"/>
    </row>
    <row r="593" spans="1:19" ht="18">
      <c r="A593" s="67" t="s">
        <v>26</v>
      </c>
      <c r="B593" s="68"/>
      <c r="C593" s="68"/>
      <c r="D593" s="49"/>
      <c r="E593" s="49"/>
      <c r="F593" s="49"/>
      <c r="G593" s="49"/>
      <c r="H593" s="49"/>
      <c r="I593" s="49"/>
      <c r="J593" s="49"/>
      <c r="K593" s="49"/>
      <c r="L593" s="49"/>
      <c r="M593" s="49"/>
      <c r="N593" s="49"/>
      <c r="O593" s="49"/>
      <c r="P593" s="49"/>
      <c r="Q593" s="55"/>
      <c r="R593" s="8"/>
      <c r="S593" s="8"/>
    </row>
    <row r="594" spans="1:19">
      <c r="A594" s="65" t="s">
        <v>130</v>
      </c>
      <c r="B594" s="66"/>
      <c r="C594" s="66"/>
      <c r="D594" s="66"/>
      <c r="E594" s="66"/>
      <c r="F594" s="66"/>
      <c r="G594" s="66"/>
      <c r="H594" s="66"/>
      <c r="I594" s="66"/>
      <c r="J594" s="66"/>
      <c r="K594" s="66"/>
      <c r="L594" s="66"/>
      <c r="M594" s="66"/>
      <c r="N594" s="66"/>
      <c r="O594" s="66"/>
      <c r="P594" s="66"/>
      <c r="Q594" s="55"/>
      <c r="R594" s="8"/>
      <c r="S594" s="8"/>
    </row>
    <row r="595" spans="1:19">
      <c r="A595" s="59">
        <v>1</v>
      </c>
      <c r="B595" s="59"/>
      <c r="C595" s="12"/>
      <c r="D595" s="59"/>
      <c r="E595" s="59"/>
      <c r="F595" s="59"/>
      <c r="G595" s="59"/>
      <c r="H595" s="59"/>
      <c r="I595" s="59"/>
      <c r="J595" s="59"/>
      <c r="K595" s="59"/>
      <c r="L595" s="59"/>
      <c r="M595" s="59"/>
      <c r="N595" s="3">
        <f t="shared" ref="N595:N603" si="237">(IF(F595="OŽ",IF(L595=1,550.8,IF(L595=2,426.38,IF(L595=3,342.14,IF(L595=4,181.44,IF(L595=5,168.48,IF(L595=6,155.52,IF(L595=7,148.5,IF(L595=8,144,0))))))))+IF(L595&lt;=8,0,IF(L595&lt;=16,137.7,IF(L595&lt;=24,108,IF(L595&lt;=32,80.1,IF(L595&lt;=36,52.2,0)))))-IF(L595&lt;=8,0,IF(L595&lt;=16,(L595-9)*2.754,IF(L595&lt;=24,(L595-17)* 2.754,IF(L595&lt;=32,(L595-25)* 2.754,IF(L595&lt;=36,(L595-33)*2.754,0))))),0)+IF(F595="PČ",IF(L595=1,449,IF(L595=2,314.6,IF(L595=3,238,IF(L595=4,172,IF(L595=5,159,IF(L595=6,145,IF(L595=7,132,IF(L595=8,119,0))))))))+IF(L595&lt;=8,0,IF(L595&lt;=16,88,IF(L595&lt;=24,55,IF(L595&lt;=32,22,0))))-IF(L595&lt;=8,0,IF(L595&lt;=16,(L595-9)*2.245,IF(L595&lt;=24,(L595-17)*2.245,IF(L595&lt;=32,(L595-25)*2.245,0)))),0)+IF(F595="PČneol",IF(L595=1,85,IF(L595=2,64.61,IF(L595=3,50.76,IF(L595=4,16.25,IF(L595=5,15,IF(L595=6,13.75,IF(L595=7,12.5,IF(L595=8,11.25,0))))))))+IF(L595&lt;=8,0,IF(L595&lt;=16,9,0))-IF(L595&lt;=8,0,IF(L595&lt;=16,(L595-9)*0.425,0)),0)+IF(F595="PŽ",IF(L595=1,85,IF(L595=2,59.5,IF(L595=3,45,IF(L595=4,32.5,IF(L595=5,30,IF(L595=6,27.5,IF(L595=7,25,IF(L595=8,22.5,0))))))))+IF(L595&lt;=8,0,IF(L595&lt;=16,19,IF(L595&lt;=24,13,IF(L595&lt;=32,8,0))))-IF(L595&lt;=8,0,IF(L595&lt;=16,(L595-9)*0.425,IF(L595&lt;=24,(L595-17)*0.425,IF(L595&lt;=32,(L595-25)*0.425,0)))),0)+IF(F595="EČ",IF(L595=1,204,IF(L595=2,156.24,IF(L595=3,123.84,IF(L595=4,72,IF(L595=5,66,IF(L595=6,60,IF(L595=7,54,IF(L595=8,48,0))))))))+IF(L595&lt;=8,0,IF(L595&lt;=16,40,IF(L595&lt;=24,25,0)))-IF(L595&lt;=8,0,IF(L595&lt;=16,(L595-9)*1.02,IF(L595&lt;=24,(L595-17)*1.02,0))),0)+IF(F595="EČneol",IF(L595=1,68,IF(L595=2,51.69,IF(L595=3,40.61,IF(L595=4,13,IF(L595=5,12,IF(L595=6,11,IF(L595=7,10,IF(L595=8,9,0)))))))))+IF(F595="EŽ",IF(L595=1,68,IF(L595=2,47.6,IF(L595=3,36,IF(L595=4,18,IF(L595=5,16.5,IF(L595=6,15,IF(L595=7,13.5,IF(L595=8,12,0))))))))+IF(L595&lt;=8,0,IF(L595&lt;=16,10,IF(L595&lt;=24,6,0)))-IF(L595&lt;=8,0,IF(L595&lt;=16,(L595-9)*0.34,IF(L595&lt;=24,(L595-17)*0.34,0))),0)+IF(F595="PT",IF(L595=1,68,IF(L595=2,52.08,IF(L595=3,41.28,IF(L595=4,24,IF(L595=5,22,IF(L595=6,20,IF(L595=7,18,IF(L595=8,16,0))))))))+IF(L595&lt;=8,0,IF(L595&lt;=16,13,IF(L595&lt;=24,9,IF(L595&lt;=32,4,0))))-IF(L595&lt;=8,0,IF(L595&lt;=16,(L595-9)*0.34,IF(L595&lt;=24,(L595-17)*0.34,IF(L595&lt;=32,(L595-25)*0.34,0)))),0)+IF(F595="JOŽ",IF(L595=1,85,IF(L595=2,59.5,IF(L595=3,45,IF(L595=4,32.5,IF(L595=5,30,IF(L595=6,27.5,IF(L595=7,25,IF(L595=8,22.5,0))))))))+IF(L595&lt;=8,0,IF(L595&lt;=16,19,IF(L595&lt;=24,13,0)))-IF(L595&lt;=8,0,IF(L595&lt;=16,(L595-9)*0.425,IF(L595&lt;=24,(L595-17)*0.425,0))),0)+IF(F595="JPČ",IF(L595=1,68,IF(L595=2,47.6,IF(L595=3,36,IF(L595=4,26,IF(L595=5,24,IF(L595=6,22,IF(L595=7,20,IF(L595=8,18,0))))))))+IF(L595&lt;=8,0,IF(L595&lt;=16,13,IF(L595&lt;=24,9,0)))-IF(L595&lt;=8,0,IF(L595&lt;=16,(L595-9)*0.34,IF(L595&lt;=24,(L595-17)*0.34,0))),0)+IF(F595="JEČ",IF(L595=1,34,IF(L595=2,26.04,IF(L595=3,20.6,IF(L595=4,12,IF(L595=5,11,IF(L595=6,10,IF(L595=7,9,IF(L595=8,8,0))))))))+IF(L595&lt;=8,0,IF(L595&lt;=16,6,0))-IF(L595&lt;=8,0,IF(L595&lt;=16,(L595-9)*0.17,0)),0)+IF(F595="JEOF",IF(L595=1,34,IF(L595=2,26.04,IF(L595=3,20.6,IF(L595=4,12,IF(L595=5,11,IF(L595=6,10,IF(L595=7,9,IF(L595=8,8,0))))))))+IF(L595&lt;=8,0,IF(L595&lt;=16,6,0))-IF(L595&lt;=8,0,IF(L595&lt;=16,(L595-9)*0.17,0)),0)+IF(F595="JnPČ",IF(L595=1,51,IF(L595=2,35.7,IF(L595=3,27,IF(L595=4,19.5,IF(L595=5,18,IF(L595=6,16.5,IF(L595=7,15,IF(L595=8,13.5,0))))))))+IF(L595&lt;=8,0,IF(L595&lt;=16,10,0))-IF(L595&lt;=8,0,IF(L595&lt;=16,(L595-9)*0.255,0)),0)+IF(F595="JnEČ",IF(L595=1,25.5,IF(L595=2,19.53,IF(L595=3,15.48,IF(L595=4,9,IF(L595=5,8.25,IF(L595=6,7.5,IF(L595=7,6.75,IF(L595=8,6,0))))))))+IF(L595&lt;=8,0,IF(L595&lt;=16,5,0))-IF(L595&lt;=8,0,IF(L595&lt;=16,(L595-9)*0.1275,0)),0)+IF(F595="JčPČ",IF(L595=1,21.25,IF(L595=2,14.5,IF(L595=3,11.5,IF(L595=4,7,IF(L595=5,6.5,IF(L595=6,6,IF(L595=7,5.5,IF(L595=8,5,0))))))))+IF(L595&lt;=8,0,IF(L595&lt;=16,4,0))-IF(L595&lt;=8,0,IF(L595&lt;=16,(L595-9)*0.10625,0)),0)+IF(F595="JčEČ",IF(L595=1,17,IF(L595=2,13.02,IF(L595=3,10.32,IF(L595=4,6,IF(L595=5,5.5,IF(L595=6,5,IF(L595=7,4.5,IF(L595=8,4,0))))))))+IF(L595&lt;=8,0,IF(L595&lt;=16,3,0))-IF(L595&lt;=8,0,IF(L595&lt;=16,(L595-9)*0.085,0)),0)+IF(F595="NEAK",IF(L595=1,11.48,IF(L595=2,8.79,IF(L595=3,6.97,IF(L595=4,4.05,IF(L595=5,3.71,IF(L595=6,3.38,IF(L595=7,3.04,IF(L595=8,2.7,0))))))))+IF(L595&lt;=8,0,IF(L595&lt;=16,2,IF(L595&lt;=24,1.3,0)))-IF(L595&lt;=8,0,IF(L595&lt;=16,(L595-9)*0.0574,IF(L595&lt;=24,(L595-17)*0.0574,0))),0))*IF(L595&lt;0,1,IF(OR(F595="PČ",F595="PŽ",F595="PT"),IF(J595&lt;32,J595/32,1),1))* IF(L595&lt;0,1,IF(OR(F595="EČ",F595="EŽ",F595="JOŽ",F595="JPČ",F595="NEAK"),IF(J595&lt;24,J595/24,1),1))*IF(L595&lt;0,1,IF(OR(F595="PČneol",F595="JEČ",F595="JEOF",F595="JnPČ",F595="JnEČ",F595="JčPČ",F595="JčEČ"),IF(J595&lt;16,J595/16,1),1))*IF(L595&lt;0,1,IF(F595="EČneol",IF(J595&lt;8,J595/8,1),1))</f>
        <v>0</v>
      </c>
      <c r="O595" s="9">
        <f t="shared" ref="O595:O603" si="238">IF(F595="OŽ",N595,IF(H595="Ne",IF(J595*0.3&lt;J595-L595,N595,0),IF(J595*0.1&lt;J595-L595,N595,0)))</f>
        <v>0</v>
      </c>
      <c r="P595" s="4">
        <f t="shared" ref="P595" si="239">IF(O595=0,0,IF(F595="OŽ",IF(L595&gt;35,0,IF(J595&gt;35,(36-L595)*1.836,((36-L595)-(36-J595))*1.836)),0)+IF(F595="PČ",IF(L595&gt;31,0,IF(J595&gt;31,(32-L595)*1.347,((32-L595)-(32-J595))*1.347)),0)+ IF(F595="PČneol",IF(L595&gt;15,0,IF(J595&gt;15,(16-L595)*0.255,((16-L595)-(16-J595))*0.255)),0)+IF(F595="PŽ",IF(L595&gt;31,0,IF(J595&gt;31,(32-L595)*0.255,((32-L595)-(32-J595))*0.255)),0)+IF(F595="EČ",IF(L595&gt;23,0,IF(J595&gt;23,(24-L595)*0.612,((24-L595)-(24-J595))*0.612)),0)+IF(F595="EČneol",IF(L595&gt;7,0,IF(J595&gt;7,(8-L595)*0.204,((8-L595)-(8-J595))*0.204)),0)+IF(F595="EŽ",IF(L595&gt;23,0,IF(J595&gt;23,(24-L595)*0.204,((24-L595)-(24-J595))*0.204)),0)+IF(F595="PT",IF(L595&gt;31,0,IF(J595&gt;31,(32-L595)*0.204,((32-L595)-(32-J595))*0.204)),0)+IF(F595="JOŽ",IF(L595&gt;23,0,IF(J595&gt;23,(24-L595)*0.255,((24-L595)-(24-J595))*0.255)),0)+IF(F595="JPČ",IF(L595&gt;23,0,IF(J595&gt;23,(24-L595)*0.204,((24-L595)-(24-J595))*0.204)),0)+IF(F595="JEČ",IF(L595&gt;15,0,IF(J595&gt;15,(16-L595)*0.102,((16-L595)-(16-J595))*0.102)),0)+IF(F595="JEOF",IF(L595&gt;15,0,IF(J595&gt;15,(16-L595)*0.102,((16-L595)-(16-J595))*0.102)),0)+IF(F595="JnPČ",IF(L595&gt;15,0,IF(J595&gt;15,(16-L595)*0.153,((16-L595)-(16-J595))*0.153)),0)+IF(F595="JnEČ",IF(L595&gt;15,0,IF(J595&gt;15,(16-L595)*0.0765,((16-L595)-(16-J595))*0.0765)),0)+IF(F595="JčPČ",IF(L595&gt;15,0,IF(J595&gt;15,(16-L595)*0.06375,((16-L595)-(16-J595))*0.06375)),0)+IF(F595="JčEČ",IF(L595&gt;15,0,IF(J595&gt;15,(16-L595)*0.051,((16-L595)-(16-J595))*0.051)),0)+IF(F595="NEAK",IF(L595&gt;23,0,IF(J595&gt;23,(24-L595)*0.03444,((24-L595)-(24-J595))*0.03444)),0))</f>
        <v>0</v>
      </c>
      <c r="Q595" s="11">
        <f t="shared" ref="Q595" si="240">IF(ISERROR(P595*100/N595),0,(P595*100/N595))</f>
        <v>0</v>
      </c>
      <c r="R595" s="10">
        <f t="shared" ref="R595:R603" si="241">IF(Q595&lt;=30,O595+P595,O595+O595*0.3)*IF(G595=1,0.4,IF(G595=2,0.75,IF(G595="1 (kas 4 m. 1 k. nerengiamos)",0.52,1)))*IF(D595="olimpinė",1,IF(M595="Ne",0.5,1))*IF(OR(A$5="Lietuvos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federacija"),IF(OR(J595&lt;8,K595&lt;16),0,1),1)*E595*IF(I595&lt;=1,1,1/I595)*IF(OR(A$5="Lietuvos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95" s="8"/>
    </row>
    <row r="596" spans="1:19">
      <c r="A596" s="59">
        <v>2</v>
      </c>
      <c r="B596" s="59"/>
      <c r="C596" s="12"/>
      <c r="D596" s="59"/>
      <c r="E596" s="59"/>
      <c r="F596" s="59"/>
      <c r="G596" s="59"/>
      <c r="H596" s="59"/>
      <c r="I596" s="59"/>
      <c r="J596" s="59"/>
      <c r="K596" s="59"/>
      <c r="L596" s="59"/>
      <c r="M596" s="59"/>
      <c r="N596" s="3">
        <f t="shared" si="237"/>
        <v>0</v>
      </c>
      <c r="O596" s="9">
        <f t="shared" si="238"/>
        <v>0</v>
      </c>
      <c r="P596" s="4">
        <f t="shared" ref="P596:P604" si="242">IF(O596=0,0,IF(F596="OŽ",IF(L596&gt;35,0,IF(J596&gt;35,(36-L596)*1.836,((36-L596)-(36-J596))*1.836)),0)+IF(F596="PČ",IF(L596&gt;31,0,IF(J596&gt;31,(32-L596)*1.347,((32-L596)-(32-J596))*1.347)),0)+ IF(F596="PČneol",IF(L596&gt;15,0,IF(J596&gt;15,(16-L596)*0.255,((16-L596)-(16-J596))*0.255)),0)+IF(F596="PŽ",IF(L596&gt;31,0,IF(J596&gt;31,(32-L596)*0.255,((32-L596)-(32-J596))*0.255)),0)+IF(F596="EČ",IF(L596&gt;23,0,IF(J596&gt;23,(24-L596)*0.612,((24-L596)-(24-J596))*0.612)),0)+IF(F596="EČneol",IF(L596&gt;7,0,IF(J596&gt;7,(8-L596)*0.204,((8-L596)-(8-J596))*0.204)),0)+IF(F596="EŽ",IF(L596&gt;23,0,IF(J596&gt;23,(24-L596)*0.204,((24-L596)-(24-J596))*0.204)),0)+IF(F596="PT",IF(L596&gt;31,0,IF(J596&gt;31,(32-L596)*0.204,((32-L596)-(32-J596))*0.204)),0)+IF(F596="JOŽ",IF(L596&gt;23,0,IF(J596&gt;23,(24-L596)*0.255,((24-L596)-(24-J596))*0.255)),0)+IF(F596="JPČ",IF(L596&gt;23,0,IF(J596&gt;23,(24-L596)*0.204,((24-L596)-(24-J596))*0.204)),0)+IF(F596="JEČ",IF(L596&gt;15,0,IF(J596&gt;15,(16-L596)*0.102,((16-L596)-(16-J596))*0.102)),0)+IF(F596="JEOF",IF(L596&gt;15,0,IF(J596&gt;15,(16-L596)*0.102,((16-L596)-(16-J596))*0.102)),0)+IF(F596="JnPČ",IF(L596&gt;15,0,IF(J596&gt;15,(16-L596)*0.153,((16-L596)-(16-J596))*0.153)),0)+IF(F596="JnEČ",IF(L596&gt;15,0,IF(J596&gt;15,(16-L596)*0.0765,((16-L596)-(16-J596))*0.0765)),0)+IF(F596="JčPČ",IF(L596&gt;15,0,IF(J596&gt;15,(16-L596)*0.06375,((16-L596)-(16-J596))*0.06375)),0)+IF(F596="JčEČ",IF(L596&gt;15,0,IF(J596&gt;15,(16-L596)*0.051,((16-L596)-(16-J596))*0.051)),0)+IF(F596="NEAK",IF(L596&gt;23,0,IF(J596&gt;23,(24-L596)*0.03444,((24-L596)-(24-J596))*0.03444)),0))</f>
        <v>0</v>
      </c>
      <c r="Q596" s="11">
        <f t="shared" ref="Q596:Q604" si="243">IF(ISERROR(P596*100/N596),0,(P596*100/N596))</f>
        <v>0</v>
      </c>
      <c r="R596" s="10">
        <f t="shared" si="241"/>
        <v>0</v>
      </c>
      <c r="S596" s="8"/>
    </row>
    <row r="597" spans="1:19">
      <c r="A597" s="59">
        <v>3</v>
      </c>
      <c r="B597" s="59"/>
      <c r="C597" s="12"/>
      <c r="D597" s="59"/>
      <c r="E597" s="59"/>
      <c r="F597" s="59"/>
      <c r="G597" s="59"/>
      <c r="H597" s="59"/>
      <c r="I597" s="59"/>
      <c r="J597" s="59"/>
      <c r="K597" s="59"/>
      <c r="L597" s="59"/>
      <c r="M597" s="59"/>
      <c r="N597" s="3">
        <f t="shared" si="237"/>
        <v>0</v>
      </c>
      <c r="O597" s="9">
        <f t="shared" si="238"/>
        <v>0</v>
      </c>
      <c r="P597" s="4">
        <f t="shared" si="242"/>
        <v>0</v>
      </c>
      <c r="Q597" s="11">
        <f t="shared" si="243"/>
        <v>0</v>
      </c>
      <c r="R597" s="10">
        <f t="shared" si="241"/>
        <v>0</v>
      </c>
      <c r="S597" s="8"/>
    </row>
    <row r="598" spans="1:19">
      <c r="A598" s="59">
        <v>4</v>
      </c>
      <c r="B598" s="59"/>
      <c r="C598" s="12"/>
      <c r="D598" s="59"/>
      <c r="E598" s="59"/>
      <c r="F598" s="59"/>
      <c r="G598" s="59"/>
      <c r="H598" s="59"/>
      <c r="I598" s="59"/>
      <c r="J598" s="59"/>
      <c r="K598" s="59"/>
      <c r="L598" s="59"/>
      <c r="M598" s="59"/>
      <c r="N598" s="3">
        <f t="shared" si="237"/>
        <v>0</v>
      </c>
      <c r="O598" s="9">
        <f t="shared" si="238"/>
        <v>0</v>
      </c>
      <c r="P598" s="4">
        <f t="shared" si="242"/>
        <v>0</v>
      </c>
      <c r="Q598" s="11">
        <f t="shared" si="243"/>
        <v>0</v>
      </c>
      <c r="R598" s="10">
        <f t="shared" si="241"/>
        <v>0</v>
      </c>
      <c r="S598" s="8"/>
    </row>
    <row r="599" spans="1:19">
      <c r="A599" s="59">
        <v>5</v>
      </c>
      <c r="B599" s="59"/>
      <c r="C599" s="12"/>
      <c r="D599" s="59"/>
      <c r="E599" s="59"/>
      <c r="F599" s="59"/>
      <c r="G599" s="59"/>
      <c r="H599" s="59"/>
      <c r="I599" s="59"/>
      <c r="J599" s="59"/>
      <c r="K599" s="59"/>
      <c r="L599" s="59"/>
      <c r="M599" s="59"/>
      <c r="N599" s="3">
        <f t="shared" si="237"/>
        <v>0</v>
      </c>
      <c r="O599" s="9">
        <f t="shared" si="238"/>
        <v>0</v>
      </c>
      <c r="P599" s="4">
        <f t="shared" si="242"/>
        <v>0</v>
      </c>
      <c r="Q599" s="11">
        <f t="shared" si="243"/>
        <v>0</v>
      </c>
      <c r="R599" s="10">
        <f t="shared" si="241"/>
        <v>0</v>
      </c>
      <c r="S599" s="8"/>
    </row>
    <row r="600" spans="1:19">
      <c r="A600" s="59">
        <v>6</v>
      </c>
      <c r="B600" s="59"/>
      <c r="C600" s="12"/>
      <c r="D600" s="59"/>
      <c r="E600" s="59"/>
      <c r="F600" s="59"/>
      <c r="G600" s="59"/>
      <c r="H600" s="59"/>
      <c r="I600" s="59"/>
      <c r="J600" s="59"/>
      <c r="K600" s="59"/>
      <c r="L600" s="59"/>
      <c r="M600" s="59"/>
      <c r="N600" s="3">
        <f t="shared" si="237"/>
        <v>0</v>
      </c>
      <c r="O600" s="9">
        <f t="shared" si="238"/>
        <v>0</v>
      </c>
      <c r="P600" s="4">
        <f t="shared" si="242"/>
        <v>0</v>
      </c>
      <c r="Q600" s="11">
        <f t="shared" si="243"/>
        <v>0</v>
      </c>
      <c r="R600" s="10">
        <f t="shared" si="241"/>
        <v>0</v>
      </c>
      <c r="S600" s="8"/>
    </row>
    <row r="601" spans="1:19">
      <c r="A601" s="59">
        <v>7</v>
      </c>
      <c r="B601" s="59"/>
      <c r="C601" s="12"/>
      <c r="D601" s="59"/>
      <c r="E601" s="59"/>
      <c r="F601" s="59"/>
      <c r="G601" s="59"/>
      <c r="H601" s="59"/>
      <c r="I601" s="59"/>
      <c r="J601" s="59"/>
      <c r="K601" s="59"/>
      <c r="L601" s="59"/>
      <c r="M601" s="59"/>
      <c r="N601" s="3">
        <f t="shared" si="237"/>
        <v>0</v>
      </c>
      <c r="O601" s="9">
        <f t="shared" si="238"/>
        <v>0</v>
      </c>
      <c r="P601" s="4">
        <f t="shared" si="242"/>
        <v>0</v>
      </c>
      <c r="Q601" s="11">
        <f t="shared" si="243"/>
        <v>0</v>
      </c>
      <c r="R601" s="10">
        <f t="shared" si="241"/>
        <v>0</v>
      </c>
      <c r="S601" s="8"/>
    </row>
    <row r="602" spans="1:19">
      <c r="A602" s="59">
        <v>8</v>
      </c>
      <c r="B602" s="59"/>
      <c r="C602" s="12"/>
      <c r="D602" s="59"/>
      <c r="E602" s="59"/>
      <c r="F602" s="59"/>
      <c r="G602" s="59"/>
      <c r="H602" s="59"/>
      <c r="I602" s="59"/>
      <c r="J602" s="59"/>
      <c r="K602" s="59"/>
      <c r="L602" s="59"/>
      <c r="M602" s="59"/>
      <c r="N602" s="3">
        <f t="shared" si="237"/>
        <v>0</v>
      </c>
      <c r="O602" s="9">
        <f t="shared" si="238"/>
        <v>0</v>
      </c>
      <c r="P602" s="4">
        <f t="shared" si="242"/>
        <v>0</v>
      </c>
      <c r="Q602" s="11">
        <f t="shared" si="243"/>
        <v>0</v>
      </c>
      <c r="R602" s="10">
        <f t="shared" si="241"/>
        <v>0</v>
      </c>
      <c r="S602" s="8"/>
    </row>
    <row r="603" spans="1:19">
      <c r="A603" s="59">
        <v>9</v>
      </c>
      <c r="B603" s="59"/>
      <c r="C603" s="12"/>
      <c r="D603" s="59"/>
      <c r="E603" s="59"/>
      <c r="F603" s="59"/>
      <c r="G603" s="59"/>
      <c r="H603" s="59"/>
      <c r="I603" s="59"/>
      <c r="J603" s="59"/>
      <c r="K603" s="59"/>
      <c r="L603" s="59"/>
      <c r="M603" s="59"/>
      <c r="N603" s="3">
        <f t="shared" si="237"/>
        <v>0</v>
      </c>
      <c r="O603" s="9">
        <f t="shared" si="238"/>
        <v>0</v>
      </c>
      <c r="P603" s="4">
        <f t="shared" si="242"/>
        <v>0</v>
      </c>
      <c r="Q603" s="11">
        <f t="shared" si="243"/>
        <v>0</v>
      </c>
      <c r="R603" s="10">
        <f t="shared" si="241"/>
        <v>0</v>
      </c>
      <c r="S603" s="8"/>
    </row>
    <row r="604" spans="1:19">
      <c r="A604" s="59">
        <v>10</v>
      </c>
      <c r="B604" s="59"/>
      <c r="C604" s="12"/>
      <c r="D604" s="59"/>
      <c r="E604" s="59"/>
      <c r="F604" s="59"/>
      <c r="G604" s="59"/>
      <c r="H604" s="59"/>
      <c r="I604" s="59"/>
      <c r="J604" s="59"/>
      <c r="K604" s="59"/>
      <c r="L604" s="59"/>
      <c r="M604" s="59"/>
      <c r="N604" s="3">
        <f>(IF(F604="OŽ",IF(L604=1,550.8,IF(L604=2,426.38,IF(L604=3,342.14,IF(L604=4,181.44,IF(L604=5,168.48,IF(L604=6,155.52,IF(L604=7,148.5,IF(L604=8,144,0))))))))+IF(L604&lt;=8,0,IF(L604&lt;=16,137.7,IF(L604&lt;=24,108,IF(L604&lt;=32,80.1,IF(L604&lt;=36,52.2,0)))))-IF(L604&lt;=8,0,IF(L604&lt;=16,(L604-9)*2.754,IF(L604&lt;=24,(L604-17)* 2.754,IF(L604&lt;=32,(L604-25)* 2.754,IF(L604&lt;=36,(L604-33)*2.754,0))))),0)+IF(F604="PČ",IF(L604=1,449,IF(L604=2,314.6,IF(L604=3,238,IF(L604=4,172,IF(L604=5,159,IF(L604=6,145,IF(L604=7,132,IF(L604=8,119,0))))))))+IF(L604&lt;=8,0,IF(L604&lt;=16,88,IF(L604&lt;=24,55,IF(L604&lt;=32,22,0))))-IF(L604&lt;=8,0,IF(L604&lt;=16,(L604-9)*2.245,IF(L604&lt;=24,(L604-17)*2.245,IF(L604&lt;=32,(L604-25)*2.245,0)))),0)+IF(F604="PČneol",IF(L604=1,85,IF(L604=2,64.61,IF(L604=3,50.76,IF(L604=4,16.25,IF(L604=5,15,IF(L604=6,13.75,IF(L604=7,12.5,IF(L604=8,11.25,0))))))))+IF(L604&lt;=8,0,IF(L604&lt;=16,9,0))-IF(L604&lt;=8,0,IF(L604&lt;=16,(L604-9)*0.425,0)),0)+IF(F604="PŽ",IF(L604=1,85,IF(L604=2,59.5,IF(L604=3,45,IF(L604=4,32.5,IF(L604=5,30,IF(L604=6,27.5,IF(L604=7,25,IF(L604=8,22.5,0))))))))+IF(L604&lt;=8,0,IF(L604&lt;=16,19,IF(L604&lt;=24,13,IF(L604&lt;=32,8,0))))-IF(L604&lt;=8,0,IF(L604&lt;=16,(L604-9)*0.425,IF(L604&lt;=24,(L604-17)*0.425,IF(L604&lt;=32,(L604-25)*0.425,0)))),0)+IF(F604="EČ",IF(L604=1,204,IF(L604=2,156.24,IF(L604=3,123.84,IF(L604=4,72,IF(L604=5,66,IF(L604=6,60,IF(L604=7,54,IF(L604=8,48,0))))))))+IF(L604&lt;=8,0,IF(L604&lt;=16,40,IF(L604&lt;=24,25,0)))-IF(L604&lt;=8,0,IF(L604&lt;=16,(L604-9)*1.02,IF(L604&lt;=24,(L604-17)*1.02,0))),0)+IF(F604="EČneol",IF(L604=1,68,IF(L604=2,51.69,IF(L604=3,40.61,IF(L604=4,13,IF(L604=5,12,IF(L604=6,11,IF(L604=7,10,IF(L604=8,9,0)))))))))+IF(F604="EŽ",IF(L604=1,68,IF(L604=2,47.6,IF(L604=3,36,IF(L604=4,18,IF(L604=5,16.5,IF(L604=6,15,IF(L604=7,13.5,IF(L604=8,12,0))))))))+IF(L604&lt;=8,0,IF(L604&lt;=16,10,IF(L604&lt;=24,6,0)))-IF(L604&lt;=8,0,IF(L604&lt;=16,(L604-9)*0.34,IF(L604&lt;=24,(L604-17)*0.34,0))),0)+IF(F604="PT",IF(L604=1,68,IF(L604=2,52.08,IF(L604=3,41.28,IF(L604=4,24,IF(L604=5,22,IF(L604=6,20,IF(L604=7,18,IF(L604=8,16,0))))))))+IF(L604&lt;=8,0,IF(L604&lt;=16,13,IF(L604&lt;=24,9,IF(L604&lt;=32,4,0))))-IF(L604&lt;=8,0,IF(L604&lt;=16,(L604-9)*0.34,IF(L604&lt;=24,(L604-17)*0.34,IF(L604&lt;=32,(L604-25)*0.34,0)))),0)+IF(F604="JOŽ",IF(L604=1,85,IF(L604=2,59.5,IF(L604=3,45,IF(L604=4,32.5,IF(L604=5,30,IF(L604=6,27.5,IF(L604=7,25,IF(L604=8,22.5,0))))))))+IF(L604&lt;=8,0,IF(L604&lt;=16,19,IF(L604&lt;=24,13,0)))-IF(L604&lt;=8,0,IF(L604&lt;=16,(L604-9)*0.425,IF(L604&lt;=24,(L604-17)*0.425,0))),0)+IF(F604="JPČ",IF(L604=1,68,IF(L604=2,47.6,IF(L604=3,36,IF(L604=4,26,IF(L604=5,24,IF(L604=6,22,IF(L604=7,20,IF(L604=8,18,0))))))))+IF(L604&lt;=8,0,IF(L604&lt;=16,13,IF(L604&lt;=24,9,0)))-IF(L604&lt;=8,0,IF(L604&lt;=16,(L604-9)*0.34,IF(L604&lt;=24,(L604-17)*0.34,0))),0)+IF(F604="JEČ",IF(L604=1,34,IF(L604=2,26.04,IF(L604=3,20.6,IF(L604=4,12,IF(L604=5,11,IF(L604=6,10,IF(L604=7,9,IF(L604=8,8,0))))))))+IF(L604&lt;=8,0,IF(L604&lt;=16,6,0))-IF(L604&lt;=8,0,IF(L604&lt;=16,(L604-9)*0.17,0)),0)+IF(F604="JEOF",IF(L604=1,34,IF(L604=2,26.04,IF(L604=3,20.6,IF(L604=4,12,IF(L604=5,11,IF(L604=6,10,IF(L604=7,9,IF(L604=8,8,0))))))))+IF(L604&lt;=8,0,IF(L604&lt;=16,6,0))-IF(L604&lt;=8,0,IF(L604&lt;=16,(L604-9)*0.17,0)),0)+IF(F604="JnPČ",IF(L604=1,51,IF(L604=2,35.7,IF(L604=3,27,IF(L604=4,19.5,IF(L604=5,18,IF(L604=6,16.5,IF(L604=7,15,IF(L604=8,13.5,0))))))))+IF(L604&lt;=8,0,IF(L604&lt;=16,10,0))-IF(L604&lt;=8,0,IF(L604&lt;=16,(L604-9)*0.255,0)),0)+IF(F604="JnEČ",IF(L604=1,25.5,IF(L604=2,19.53,IF(L604=3,15.48,IF(L604=4,9,IF(L604=5,8.25,IF(L604=6,7.5,IF(L604=7,6.75,IF(L604=8,6,0))))))))+IF(L604&lt;=8,0,IF(L604&lt;=16,5,0))-IF(L604&lt;=8,0,IF(L604&lt;=16,(L604-9)*0.1275,0)),0)+IF(F604="JčPČ",IF(L604=1,21.25,IF(L604=2,14.5,IF(L604=3,11.5,IF(L604=4,7,IF(L604=5,6.5,IF(L604=6,6,IF(L604=7,5.5,IF(L604=8,5,0))))))))+IF(L604&lt;=8,0,IF(L604&lt;=16,4,0))-IF(L604&lt;=8,0,IF(L604&lt;=16,(L604-9)*0.10625,0)),0)+IF(F604="JčEČ",IF(L604=1,17,IF(L604=2,13.02,IF(L604=3,10.32,IF(L604=4,6,IF(L604=5,5.5,IF(L604=6,5,IF(L604=7,4.5,IF(L604=8,4,0))))))))+IF(L604&lt;=8,0,IF(L604&lt;=16,3,0))-IF(L604&lt;=8,0,IF(L604&lt;=16,(L604-9)*0.085,0)),0)+IF(F604="NEAK",IF(L604=1,11.48,IF(L604=2,8.79,IF(L604=3,6.97,IF(L604=4,4.05,IF(L604=5,3.71,IF(L604=6,3.38,IF(L604=7,3.04,IF(L604=8,2.7,0))))))))+IF(L604&lt;=8,0,IF(L604&lt;=16,2,IF(L604&lt;=24,1.3,0)))-IF(L604&lt;=8,0,IF(L604&lt;=16,(L604-9)*0.0574,IF(L604&lt;=24,(L604-17)*0.0574,0))),0))*IF(L604&lt;0,1,IF(OR(F604="PČ",F604="PŽ",F604="PT"),IF(J604&lt;32,J604/32,1),1))* IF(L604&lt;0,1,IF(OR(F604="EČ",F604="EŽ",F604="JOŽ",F604="JPČ",F604="NEAK"),IF(J604&lt;24,J604/24,1),1))*IF(L604&lt;0,1,IF(OR(F604="PČneol",F604="JEČ",F604="JEOF",F604="JnPČ",F604="JnEČ",F604="JčPČ",F604="JčEČ"),IF(J604&lt;16,J604/16,1),1))*IF(L604&lt;0,1,IF(F604="EČneol",IF(J604&lt;8,J604/8,1),1))</f>
        <v>0</v>
      </c>
      <c r="O604" s="9">
        <f>IF(F604="OŽ",N604,IF(H604="Ne",IF(J604*0.3&lt;J604-L604,N604,0),IF(J604*0.1&lt;J604-L604,N604,0)))</f>
        <v>0</v>
      </c>
      <c r="P604" s="4">
        <f t="shared" si="242"/>
        <v>0</v>
      </c>
      <c r="Q604" s="11">
        <f t="shared" si="243"/>
        <v>0</v>
      </c>
      <c r="R604" s="10">
        <f>IF(Q604&lt;=30,O604+P604,O604+O604*0.3)*IF(G604=1,0.4,IF(G604=2,0.75,IF(G604="1 (kas 4 m. 1 k. nerengiamos)",0.52,1)))*IF(D604="olimpinė",1,IF(M604="Ne",0.5,1))*IF(OR(A$5="Lietuvos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federacija"),IF(OR(J604&lt;8,K604&lt;16),0,1),1)*E604*IF(I604&lt;=1,1,1/I604)*IF(OR(A$5="Lietuvos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604" s="8"/>
    </row>
    <row r="605" spans="1:19">
      <c r="A605" s="62" t="s">
        <v>35</v>
      </c>
      <c r="B605" s="63"/>
      <c r="C605" s="63"/>
      <c r="D605" s="63"/>
      <c r="E605" s="63"/>
      <c r="F605" s="63"/>
      <c r="G605" s="63"/>
      <c r="H605" s="63"/>
      <c r="I605" s="63"/>
      <c r="J605" s="63"/>
      <c r="K605" s="63"/>
      <c r="L605" s="63"/>
      <c r="M605" s="63"/>
      <c r="N605" s="63"/>
      <c r="O605" s="63"/>
      <c r="P605" s="63"/>
      <c r="Q605" s="64"/>
      <c r="R605" s="10">
        <f>SUM(R595:R604)</f>
        <v>0</v>
      </c>
      <c r="S605" s="8"/>
    </row>
    <row r="606" spans="1:19" ht="15.75">
      <c r="A606" s="23" t="s">
        <v>36</v>
      </c>
      <c r="B606" s="23"/>
      <c r="C606" s="15"/>
      <c r="D606" s="15"/>
      <c r="E606" s="15"/>
      <c r="F606" s="15"/>
      <c r="G606" s="15"/>
      <c r="H606" s="15"/>
      <c r="I606" s="15"/>
      <c r="J606" s="15"/>
      <c r="K606" s="15"/>
      <c r="L606" s="15"/>
      <c r="M606" s="15"/>
      <c r="N606" s="15"/>
      <c r="O606" s="15"/>
      <c r="P606" s="15"/>
      <c r="Q606" s="15"/>
      <c r="R606" s="16"/>
      <c r="S606" s="8"/>
    </row>
    <row r="607" spans="1:19">
      <c r="A607" s="48" t="s">
        <v>37</v>
      </c>
      <c r="B607" s="48"/>
      <c r="C607" s="48"/>
      <c r="D607" s="48"/>
      <c r="E607" s="48"/>
      <c r="F607" s="48"/>
      <c r="G607" s="48"/>
      <c r="H607" s="48"/>
      <c r="I607" s="48"/>
      <c r="J607" s="15"/>
      <c r="K607" s="15"/>
      <c r="L607" s="15"/>
      <c r="M607" s="15"/>
      <c r="N607" s="15"/>
      <c r="O607" s="15"/>
      <c r="P607" s="15"/>
      <c r="Q607" s="15"/>
      <c r="R607" s="16"/>
      <c r="S607" s="8"/>
    </row>
    <row r="608" spans="1:19">
      <c r="A608" s="48"/>
      <c r="B608" s="48"/>
      <c r="C608" s="48"/>
      <c r="D608" s="48"/>
      <c r="E608" s="48"/>
      <c r="F608" s="48"/>
      <c r="G608" s="48"/>
      <c r="H608" s="48"/>
      <c r="I608" s="48"/>
      <c r="J608" s="15"/>
      <c r="K608" s="15"/>
      <c r="L608" s="15"/>
      <c r="M608" s="15"/>
      <c r="N608" s="15"/>
      <c r="O608" s="15"/>
      <c r="P608" s="15"/>
      <c r="Q608" s="15"/>
      <c r="R608" s="16"/>
      <c r="S608" s="8"/>
    </row>
    <row r="609" spans="1:19">
      <c r="A609" s="69" t="s">
        <v>131</v>
      </c>
      <c r="B609" s="70"/>
      <c r="C609" s="70"/>
      <c r="D609" s="70"/>
      <c r="E609" s="70"/>
      <c r="F609" s="70"/>
      <c r="G609" s="70"/>
      <c r="H609" s="70"/>
      <c r="I609" s="70"/>
      <c r="J609" s="70"/>
      <c r="K609" s="70"/>
      <c r="L609" s="70"/>
      <c r="M609" s="70"/>
      <c r="N609" s="70"/>
      <c r="O609" s="70"/>
      <c r="P609" s="70"/>
      <c r="Q609" s="71"/>
      <c r="R609" s="90">
        <f>SUM(R147,R130,R104,R50)</f>
        <v>703.15750000000014</v>
      </c>
      <c r="S609" s="8"/>
    </row>
    <row r="610" spans="1:19">
      <c r="A610" s="72"/>
      <c r="B610" s="73"/>
      <c r="C610" s="73"/>
      <c r="D610" s="73"/>
      <c r="E610" s="73"/>
      <c r="F610" s="73"/>
      <c r="G610" s="73"/>
      <c r="H610" s="73"/>
      <c r="I610" s="73"/>
      <c r="J610" s="73"/>
      <c r="K610" s="73"/>
      <c r="L610" s="73"/>
      <c r="M610" s="73"/>
      <c r="N610" s="73"/>
      <c r="O610" s="73"/>
      <c r="P610" s="73"/>
      <c r="Q610" s="74"/>
      <c r="R610" s="91"/>
      <c r="S610" s="8"/>
    </row>
    <row r="611" spans="1:19">
      <c r="A611" s="5"/>
      <c r="B611" s="5"/>
      <c r="C611" s="5"/>
      <c r="D611" s="5"/>
      <c r="E611" s="5"/>
      <c r="F611" s="5"/>
      <c r="G611" s="5"/>
      <c r="H611" s="5"/>
      <c r="I611" s="5"/>
      <c r="J611" s="5"/>
      <c r="K611" s="5"/>
      <c r="L611" s="5"/>
      <c r="M611" s="5"/>
      <c r="N611" s="6"/>
      <c r="O611" s="6"/>
      <c r="P611" s="6"/>
      <c r="Q611" s="6"/>
      <c r="R611" s="7"/>
      <c r="S611" s="8"/>
    </row>
    <row r="612" spans="1:19" ht="15.75">
      <c r="A612" s="75" t="s">
        <v>132</v>
      </c>
      <c r="B612" s="75"/>
      <c r="C612" s="75"/>
      <c r="D612" s="75"/>
      <c r="E612" s="75"/>
      <c r="F612" s="8"/>
      <c r="G612" s="8"/>
      <c r="H612" s="8"/>
      <c r="J612" s="8"/>
      <c r="L612" s="8"/>
      <c r="M612" s="8"/>
      <c r="R612" s="8"/>
      <c r="S612" s="8"/>
    </row>
    <row r="613" spans="1:19" ht="15.75">
      <c r="A613" s="56"/>
      <c r="B613" s="56"/>
      <c r="C613" s="56"/>
      <c r="D613" s="56"/>
      <c r="E613" s="56"/>
      <c r="F613" s="8"/>
      <c r="G613" s="8"/>
      <c r="H613" s="8"/>
      <c r="J613" s="8"/>
      <c r="L613" s="8"/>
      <c r="M613" s="8"/>
      <c r="R613" s="8"/>
      <c r="S613" s="8"/>
    </row>
    <row r="614" spans="1:19" ht="15.75">
      <c r="A614" s="56"/>
      <c r="B614" s="56"/>
      <c r="C614" s="56"/>
      <c r="D614" s="56"/>
      <c r="E614" s="56"/>
      <c r="F614" s="8"/>
      <c r="G614" s="8"/>
      <c r="H614" s="8"/>
      <c r="J614" s="8"/>
      <c r="L614" s="8"/>
      <c r="M614" s="8"/>
      <c r="R614" s="8"/>
      <c r="S614" s="8"/>
    </row>
    <row r="615" spans="1:19" ht="15.75">
      <c r="A615" s="56"/>
      <c r="B615" s="56"/>
      <c r="C615" s="56"/>
      <c r="D615" s="56"/>
      <c r="E615" s="56"/>
      <c r="F615" s="8"/>
      <c r="G615" s="8"/>
      <c r="H615" s="8"/>
      <c r="J615" s="8"/>
      <c r="L615" s="8"/>
      <c r="M615" s="8"/>
      <c r="R615" s="8"/>
      <c r="S615" s="8"/>
    </row>
    <row r="616" spans="1:19" ht="15.75">
      <c r="A616" s="23" t="s">
        <v>133</v>
      </c>
      <c r="B616"/>
      <c r="C616"/>
      <c r="D616"/>
      <c r="E616"/>
      <c r="F616" s="13"/>
      <c r="G616" s="13"/>
      <c r="H616" s="8"/>
      <c r="J616" s="8"/>
      <c r="L616" s="8"/>
      <c r="M616" s="8"/>
      <c r="R616" s="8"/>
      <c r="S616" s="8"/>
    </row>
    <row r="617" spans="1:19">
      <c r="A617"/>
      <c r="B617"/>
      <c r="C617"/>
      <c r="D617"/>
      <c r="E617"/>
      <c r="F617" s="13"/>
      <c r="G617" s="13"/>
      <c r="H617" s="8"/>
      <c r="J617" s="8"/>
      <c r="L617" s="8"/>
      <c r="M617" s="8"/>
      <c r="R617" s="8"/>
      <c r="S617" s="8"/>
    </row>
    <row r="618" spans="1:19" ht="15.75">
      <c r="A618" s="23" t="s">
        <v>134</v>
      </c>
      <c r="B618"/>
      <c r="C618"/>
      <c r="D618"/>
      <c r="E618"/>
      <c r="F618" s="13"/>
      <c r="G618" s="13"/>
      <c r="H618" s="8"/>
      <c r="J618" s="8"/>
      <c r="L618" s="8"/>
      <c r="M618" s="8"/>
      <c r="R618" s="8"/>
      <c r="S618" s="8"/>
    </row>
    <row r="619" spans="1:19" ht="15.75">
      <c r="A619" s="24" t="s">
        <v>135</v>
      </c>
      <c r="B619"/>
      <c r="C619"/>
      <c r="D619"/>
      <c r="E619"/>
      <c r="F619" s="13"/>
      <c r="G619" s="13"/>
      <c r="H619" s="8"/>
      <c r="J619" s="8"/>
      <c r="L619" s="8"/>
      <c r="M619" s="8"/>
      <c r="R619" s="8"/>
      <c r="S619" s="8"/>
    </row>
    <row r="620" spans="1:19">
      <c r="A620" s="24" t="s">
        <v>136</v>
      </c>
      <c r="B620"/>
      <c r="C620"/>
      <c r="D620"/>
      <c r="E620"/>
      <c r="F620" s="13"/>
      <c r="G620" s="13"/>
      <c r="H620" s="8"/>
      <c r="J620" s="8"/>
      <c r="L620" s="8"/>
      <c r="M620" s="8"/>
      <c r="R620" s="8"/>
      <c r="S620" s="8"/>
    </row>
    <row r="621" spans="1:19">
      <c r="A621" s="8"/>
      <c r="B621" s="8"/>
      <c r="C621" s="8"/>
      <c r="D621" s="8"/>
      <c r="E621" s="8"/>
      <c r="F621" s="8"/>
      <c r="G621" s="8"/>
      <c r="H621" s="8"/>
      <c r="J621" s="8"/>
      <c r="L621" s="8"/>
      <c r="M621" s="8"/>
      <c r="R621" s="8"/>
      <c r="S621" s="8"/>
    </row>
    <row r="622" spans="1:19">
      <c r="A622" s="8"/>
      <c r="B622" s="8"/>
      <c r="C622" s="8"/>
      <c r="D622" s="8"/>
      <c r="E622" s="8"/>
      <c r="F622" s="8"/>
      <c r="G622" s="8"/>
      <c r="H622" s="8"/>
      <c r="J622" s="8"/>
      <c r="L622" s="8"/>
      <c r="M622" s="8"/>
      <c r="R622" s="8"/>
      <c r="S622" s="8"/>
    </row>
    <row r="623" spans="1:19">
      <c r="A623" s="8"/>
      <c r="B623" s="8"/>
      <c r="C623" s="8"/>
      <c r="D623" s="8"/>
      <c r="E623" s="8"/>
      <c r="F623" s="8"/>
      <c r="G623" s="8"/>
      <c r="H623" s="8"/>
      <c r="J623" s="8"/>
      <c r="L623" s="8"/>
      <c r="M623" s="8"/>
      <c r="R623" s="8"/>
      <c r="S623" s="8"/>
    </row>
    <row r="624" spans="1:19">
      <c r="A624" s="8"/>
      <c r="B624" s="8"/>
      <c r="C624" s="8"/>
      <c r="D624" s="8"/>
      <c r="E624" s="8"/>
      <c r="F624" s="8"/>
      <c r="G624" s="8"/>
      <c r="H624" s="8"/>
      <c r="J624" s="8"/>
      <c r="L624" s="8"/>
      <c r="M624" s="8"/>
      <c r="R624" s="8"/>
      <c r="S624" s="8"/>
    </row>
    <row r="625" spans="1:19">
      <c r="A625" s="8"/>
      <c r="B625" s="8"/>
      <c r="C625" s="8"/>
      <c r="D625" s="8"/>
      <c r="E625" s="8"/>
      <c r="F625" s="8"/>
      <c r="G625" s="8"/>
      <c r="H625" s="8"/>
      <c r="J625" s="8"/>
      <c r="L625" s="8"/>
      <c r="M625" s="8"/>
      <c r="R625" s="8"/>
      <c r="S625" s="8"/>
    </row>
    <row r="626" spans="1:19">
      <c r="A626" s="8"/>
      <c r="B626" s="8"/>
      <c r="C626" s="8"/>
      <c r="D626" s="8"/>
      <c r="E626" s="8"/>
      <c r="F626" s="8"/>
      <c r="G626" s="8"/>
      <c r="H626" s="8"/>
      <c r="J626" s="8"/>
      <c r="L626" s="8"/>
      <c r="M626" s="8"/>
      <c r="R626" s="8"/>
      <c r="S626" s="8"/>
    </row>
    <row r="627" spans="1:19">
      <c r="A627" s="8"/>
      <c r="B627" s="8"/>
      <c r="C627" s="8"/>
      <c r="D627" s="8"/>
      <c r="E627" s="8"/>
      <c r="F627" s="8"/>
      <c r="G627" s="8"/>
      <c r="H627" s="8"/>
      <c r="J627" s="8"/>
      <c r="L627" s="8"/>
      <c r="M627" s="8"/>
      <c r="R627" s="8"/>
      <c r="S627" s="8"/>
    </row>
    <row r="628" spans="1:19">
      <c r="A628" s="8"/>
      <c r="B628" s="8"/>
      <c r="C628" s="8"/>
      <c r="D628" s="8"/>
      <c r="E628" s="8"/>
      <c r="F628" s="8"/>
      <c r="G628" s="8"/>
      <c r="H628" s="8"/>
      <c r="J628" s="8"/>
      <c r="L628" s="8"/>
      <c r="M628" s="8"/>
      <c r="R628" s="8"/>
      <c r="S628" s="8"/>
    </row>
    <row r="629" spans="1:19">
      <c r="A629" s="8"/>
      <c r="B629" s="8"/>
      <c r="C629" s="8"/>
      <c r="D629" s="8"/>
      <c r="E629" s="8"/>
      <c r="F629" s="8"/>
      <c r="G629" s="8"/>
      <c r="H629" s="8"/>
      <c r="J629" s="8"/>
      <c r="L629" s="8"/>
      <c r="M629" s="8"/>
      <c r="R629" s="8"/>
      <c r="S629" s="8"/>
    </row>
    <row r="630" spans="1:19">
      <c r="A630" s="8"/>
      <c r="B630" s="8"/>
      <c r="C630" s="8"/>
      <c r="D630" s="8"/>
      <c r="E630" s="8"/>
      <c r="F630" s="8"/>
      <c r="G630" s="8"/>
      <c r="H630" s="8"/>
      <c r="J630" s="8"/>
      <c r="L630" s="8"/>
      <c r="M630" s="8"/>
      <c r="R630" s="8"/>
      <c r="S630" s="8"/>
    </row>
    <row r="631" spans="1:19">
      <c r="A631" s="8"/>
      <c r="B631" s="8"/>
      <c r="C631" s="8"/>
      <c r="D631" s="8"/>
      <c r="E631" s="8"/>
      <c r="F631" s="8"/>
      <c r="G631" s="8"/>
      <c r="H631" s="8"/>
      <c r="J631" s="8"/>
      <c r="L631" s="8"/>
      <c r="M631" s="8"/>
      <c r="R631" s="8"/>
      <c r="S631" s="8"/>
    </row>
    <row r="632" spans="1:19">
      <c r="A632" s="8"/>
      <c r="B632" s="8"/>
      <c r="C632" s="8"/>
      <c r="D632" s="8"/>
      <c r="E632" s="8"/>
      <c r="F632" s="8"/>
      <c r="G632" s="8"/>
      <c r="H632" s="8"/>
      <c r="J632" s="8"/>
      <c r="L632" s="8"/>
      <c r="M632" s="8"/>
      <c r="R632" s="8"/>
      <c r="S632" s="8"/>
    </row>
    <row r="633" spans="1:19">
      <c r="A633" s="8"/>
      <c r="B633" s="8"/>
      <c r="C633" s="8"/>
      <c r="D633" s="8"/>
      <c r="E633" s="8"/>
      <c r="F633" s="8"/>
      <c r="G633" s="8"/>
      <c r="H633" s="8"/>
      <c r="J633" s="8"/>
      <c r="L633" s="8"/>
      <c r="M633" s="8"/>
      <c r="R633" s="8"/>
      <c r="S633" s="8"/>
    </row>
    <row r="634" spans="1:19">
      <c r="A634" s="8"/>
      <c r="B634" s="8"/>
      <c r="C634" s="8"/>
      <c r="D634" s="8"/>
      <c r="E634" s="8"/>
      <c r="F634" s="8"/>
      <c r="G634" s="8"/>
      <c r="H634" s="8"/>
      <c r="J634" s="8"/>
      <c r="L634" s="8"/>
      <c r="M634" s="8"/>
      <c r="R634" s="8"/>
      <c r="S634" s="8"/>
    </row>
    <row r="635" spans="1:19">
      <c r="A635" s="8"/>
      <c r="B635" s="8"/>
      <c r="C635" s="8"/>
      <c r="D635" s="8"/>
      <c r="E635" s="8"/>
      <c r="F635" s="8"/>
      <c r="G635" s="8"/>
      <c r="H635" s="8"/>
      <c r="J635" s="8"/>
      <c r="L635" s="8"/>
      <c r="M635" s="8"/>
      <c r="R635" s="8"/>
      <c r="S635" s="8"/>
    </row>
    <row r="636" spans="1:19">
      <c r="A636" s="8"/>
      <c r="B636" s="8"/>
      <c r="C636" s="8"/>
      <c r="D636" s="8"/>
      <c r="E636" s="8"/>
      <c r="F636" s="8"/>
      <c r="G636" s="8"/>
      <c r="H636" s="8"/>
      <c r="J636" s="8"/>
      <c r="L636" s="8"/>
      <c r="M636" s="8"/>
      <c r="R636" s="8"/>
      <c r="S636" s="8"/>
    </row>
    <row r="637" spans="1:19">
      <c r="A637" s="8"/>
      <c r="B637" s="8"/>
      <c r="C637" s="8"/>
      <c r="D637" s="8"/>
      <c r="E637" s="8"/>
      <c r="F637" s="8"/>
      <c r="G637" s="8"/>
      <c r="H637" s="8"/>
      <c r="J637" s="8"/>
      <c r="L637" s="8"/>
      <c r="M637" s="8"/>
      <c r="R637" s="8"/>
      <c r="S637" s="8"/>
    </row>
    <row r="638" spans="1:19">
      <c r="A638" s="8"/>
      <c r="B638" s="8"/>
      <c r="C638" s="8"/>
      <c r="D638" s="8"/>
      <c r="E638" s="8"/>
      <c r="F638" s="8"/>
      <c r="G638" s="8"/>
      <c r="H638" s="8"/>
      <c r="J638" s="8"/>
      <c r="L638" s="8"/>
      <c r="M638" s="8"/>
      <c r="R638" s="8"/>
      <c r="S638" s="8"/>
    </row>
    <row r="639" spans="1:19">
      <c r="A639" s="8"/>
      <c r="B639" s="8"/>
      <c r="C639" s="8"/>
      <c r="D639" s="8"/>
      <c r="E639" s="8"/>
      <c r="F639" s="8"/>
      <c r="G639" s="8"/>
      <c r="H639" s="8"/>
      <c r="J639" s="8"/>
      <c r="L639" s="8"/>
      <c r="M639" s="8"/>
      <c r="R639" s="8"/>
      <c r="S639" s="8"/>
    </row>
    <row r="640" spans="1:19">
      <c r="A640" s="8"/>
      <c r="B640" s="8"/>
      <c r="C640" s="8"/>
      <c r="D640" s="8"/>
      <c r="E640" s="8"/>
      <c r="F640" s="8"/>
      <c r="G640" s="8"/>
      <c r="H640" s="8"/>
      <c r="J640" s="8"/>
      <c r="L640" s="8"/>
      <c r="M640" s="8"/>
      <c r="R640" s="8"/>
      <c r="S640" s="8"/>
    </row>
    <row r="641" spans="1:19">
      <c r="A641" s="8"/>
      <c r="B641" s="8"/>
      <c r="C641" s="8"/>
      <c r="D641" s="8"/>
      <c r="E641" s="8"/>
      <c r="F641" s="8"/>
      <c r="G641" s="8"/>
      <c r="H641" s="8"/>
      <c r="J641" s="8"/>
      <c r="L641" s="8"/>
      <c r="M641" s="8"/>
      <c r="R641" s="8"/>
      <c r="S641" s="8"/>
    </row>
    <row r="642" spans="1:19">
      <c r="A642" s="8"/>
      <c r="B642" s="8"/>
      <c r="C642" s="8"/>
      <c r="D642" s="8"/>
      <c r="E642" s="8"/>
      <c r="F642" s="8"/>
      <c r="G642" s="8"/>
      <c r="H642" s="8"/>
      <c r="J642" s="8"/>
      <c r="L642" s="8"/>
      <c r="M642" s="8"/>
      <c r="R642" s="8"/>
      <c r="S642" s="8"/>
    </row>
    <row r="643" spans="1:19">
      <c r="A643" s="8"/>
      <c r="B643" s="8"/>
      <c r="C643" s="8"/>
      <c r="D643" s="8"/>
      <c r="E643" s="8"/>
      <c r="F643" s="8"/>
      <c r="G643" s="8"/>
      <c r="H643" s="8"/>
      <c r="J643" s="8"/>
      <c r="L643" s="8"/>
      <c r="M643" s="8"/>
      <c r="R643" s="8"/>
      <c r="S643" s="8"/>
    </row>
    <row r="644" spans="1:19">
      <c r="A644" s="8"/>
      <c r="B644" s="8"/>
      <c r="C644" s="8"/>
      <c r="D644" s="8"/>
      <c r="E644" s="8"/>
      <c r="F644" s="8"/>
      <c r="G644" s="8"/>
      <c r="H644" s="8"/>
      <c r="J644" s="8"/>
      <c r="L644" s="8"/>
      <c r="M644" s="8"/>
      <c r="R644" s="8"/>
      <c r="S644" s="8"/>
    </row>
    <row r="645" spans="1:19">
      <c r="A645" s="8"/>
      <c r="B645" s="8"/>
      <c r="C645" s="8"/>
      <c r="D645" s="8"/>
      <c r="E645" s="8"/>
      <c r="F645" s="8"/>
      <c r="G645" s="8"/>
      <c r="H645" s="8"/>
      <c r="J645" s="8"/>
      <c r="L645" s="8"/>
      <c r="M645" s="8"/>
      <c r="R645" s="8"/>
      <c r="S645" s="8"/>
    </row>
    <row r="646" spans="1:19">
      <c r="A646" s="8"/>
      <c r="B646" s="8"/>
      <c r="C646" s="8"/>
      <c r="D646" s="8"/>
      <c r="E646" s="8"/>
      <c r="F646" s="8"/>
      <c r="G646" s="8"/>
      <c r="H646" s="8"/>
      <c r="J646" s="8"/>
      <c r="L646" s="8"/>
      <c r="M646" s="8"/>
      <c r="R646" s="8"/>
      <c r="S646" s="8"/>
    </row>
    <row r="647" spans="1:19">
      <c r="A647" s="8"/>
      <c r="B647" s="8"/>
      <c r="C647" s="8"/>
      <c r="D647" s="8"/>
      <c r="E647" s="8"/>
      <c r="F647" s="8"/>
      <c r="G647" s="8"/>
      <c r="H647" s="8"/>
      <c r="J647" s="8"/>
      <c r="L647" s="8"/>
      <c r="M647" s="8"/>
      <c r="R647" s="8"/>
      <c r="S647" s="8"/>
    </row>
    <row r="648" spans="1:19">
      <c r="A648" s="8"/>
      <c r="B648" s="8"/>
      <c r="C648" s="8"/>
      <c r="D648" s="8"/>
      <c r="E648" s="8"/>
      <c r="F648" s="8"/>
      <c r="G648" s="8"/>
      <c r="H648" s="8"/>
      <c r="J648" s="8"/>
      <c r="L648" s="8"/>
      <c r="M648" s="8"/>
      <c r="R648" s="8"/>
      <c r="S648" s="8"/>
    </row>
    <row r="649" spans="1:19">
      <c r="A649" s="8"/>
      <c r="B649" s="8"/>
      <c r="C649" s="8"/>
      <c r="D649" s="8"/>
      <c r="E649" s="8"/>
      <c r="F649" s="8"/>
      <c r="G649" s="8"/>
      <c r="H649" s="8"/>
      <c r="J649" s="8"/>
      <c r="L649" s="8"/>
      <c r="M649" s="8"/>
      <c r="R649" s="8"/>
      <c r="S649" s="8"/>
    </row>
    <row r="650" spans="1:19">
      <c r="A650" s="8"/>
      <c r="B650" s="8"/>
      <c r="C650" s="8"/>
      <c r="D650" s="8"/>
      <c r="E650" s="8"/>
      <c r="F650" s="8"/>
      <c r="G650" s="8"/>
      <c r="H650" s="8"/>
      <c r="J650" s="8"/>
      <c r="L650" s="8"/>
      <c r="M650" s="8"/>
      <c r="R650" s="8"/>
      <c r="S650" s="8"/>
    </row>
  </sheetData>
  <mergeCells count="159">
    <mergeCell ref="A39:P39"/>
    <mergeCell ref="A50:Q50"/>
    <mergeCell ref="A19:C19"/>
    <mergeCell ref="A38:C38"/>
    <mergeCell ref="A55:C55"/>
    <mergeCell ref="A56:P56"/>
    <mergeCell ref="A5:Q5"/>
    <mergeCell ref="N14:N15"/>
    <mergeCell ref="O14:O15"/>
    <mergeCell ref="F13:O13"/>
    <mergeCell ref="A6:Q6"/>
    <mergeCell ref="F14:F15"/>
    <mergeCell ref="J14:J15"/>
    <mergeCell ref="L14:L15"/>
    <mergeCell ref="P13:P15"/>
    <mergeCell ref="C13:C15"/>
    <mergeCell ref="I14:I15"/>
    <mergeCell ref="K14:K15"/>
    <mergeCell ref="A75:P75"/>
    <mergeCell ref="A76:C76"/>
    <mergeCell ref="A77:P77"/>
    <mergeCell ref="A104:Q104"/>
    <mergeCell ref="A612:E612"/>
    <mergeCell ref="B7:H7"/>
    <mergeCell ref="B8:D8"/>
    <mergeCell ref="A11:R11"/>
    <mergeCell ref="R13:R15"/>
    <mergeCell ref="A13:A15"/>
    <mergeCell ref="B13:B15"/>
    <mergeCell ref="D13:D15"/>
    <mergeCell ref="G14:G15"/>
    <mergeCell ref="E13:E15"/>
    <mergeCell ref="M14:M15"/>
    <mergeCell ref="H14:H15"/>
    <mergeCell ref="Q13:Q15"/>
    <mergeCell ref="R609:R610"/>
    <mergeCell ref="A54:P54"/>
    <mergeCell ref="A18:P18"/>
    <mergeCell ref="A67:Q67"/>
    <mergeCell ref="A20:P20"/>
    <mergeCell ref="A31:Q31"/>
    <mergeCell ref="A37:P37"/>
    <mergeCell ref="A135:C135"/>
    <mergeCell ref="A136:P136"/>
    <mergeCell ref="A147:Q147"/>
    <mergeCell ref="A151:P151"/>
    <mergeCell ref="A152:C152"/>
    <mergeCell ref="A108:P108"/>
    <mergeCell ref="A109:C109"/>
    <mergeCell ref="A110:P110"/>
    <mergeCell ref="A130:Q130"/>
    <mergeCell ref="A134:P134"/>
    <mergeCell ref="A181:Q181"/>
    <mergeCell ref="A185:P185"/>
    <mergeCell ref="A186:C186"/>
    <mergeCell ref="A187:P187"/>
    <mergeCell ref="A198:Q198"/>
    <mergeCell ref="A153:P153"/>
    <mergeCell ref="A164:Q164"/>
    <mergeCell ref="A168:P168"/>
    <mergeCell ref="A169:C169"/>
    <mergeCell ref="A170:P170"/>
    <mergeCell ref="A220:C220"/>
    <mergeCell ref="A221:P221"/>
    <mergeCell ref="A232:Q232"/>
    <mergeCell ref="A236:P236"/>
    <mergeCell ref="A237:C237"/>
    <mergeCell ref="A202:P202"/>
    <mergeCell ref="A203:C203"/>
    <mergeCell ref="A204:P204"/>
    <mergeCell ref="A215:Q215"/>
    <mergeCell ref="A219:P219"/>
    <mergeCell ref="A266:Q266"/>
    <mergeCell ref="A269:P269"/>
    <mergeCell ref="A270:C270"/>
    <mergeCell ref="A271:P271"/>
    <mergeCell ref="A282:Q282"/>
    <mergeCell ref="A238:P238"/>
    <mergeCell ref="A249:Q249"/>
    <mergeCell ref="A253:P253"/>
    <mergeCell ref="A254:C254"/>
    <mergeCell ref="A255:P255"/>
    <mergeCell ref="A609:Q610"/>
    <mergeCell ref="A286:P286"/>
    <mergeCell ref="A287:C287"/>
    <mergeCell ref="A288:P288"/>
    <mergeCell ref="A299:Q299"/>
    <mergeCell ref="A303:P303"/>
    <mergeCell ref="A304:C304"/>
    <mergeCell ref="A305:P305"/>
    <mergeCell ref="A316:Q316"/>
    <mergeCell ref="A320:P320"/>
    <mergeCell ref="A321:C321"/>
    <mergeCell ref="A322:P322"/>
    <mergeCell ref="A333:Q333"/>
    <mergeCell ref="A337:P337"/>
    <mergeCell ref="A338:C338"/>
    <mergeCell ref="A339:P339"/>
    <mergeCell ref="A371:P371"/>
    <mergeCell ref="A372:C372"/>
    <mergeCell ref="A373:P373"/>
    <mergeCell ref="A384:Q384"/>
    <mergeCell ref="A388:P388"/>
    <mergeCell ref="A350:Q350"/>
    <mergeCell ref="A354:P354"/>
    <mergeCell ref="A355:C355"/>
    <mergeCell ref="A356:P356"/>
    <mergeCell ref="A367:Q367"/>
    <mergeCell ref="A407:P407"/>
    <mergeCell ref="A418:Q418"/>
    <mergeCell ref="A422:P422"/>
    <mergeCell ref="A423:C423"/>
    <mergeCell ref="A424:P424"/>
    <mergeCell ref="A389:C389"/>
    <mergeCell ref="A390:P390"/>
    <mergeCell ref="A401:Q401"/>
    <mergeCell ref="A405:P405"/>
    <mergeCell ref="A406:C406"/>
    <mergeCell ref="A456:P456"/>
    <mergeCell ref="A457:C457"/>
    <mergeCell ref="A458:P458"/>
    <mergeCell ref="A469:Q469"/>
    <mergeCell ref="A473:P473"/>
    <mergeCell ref="A435:Q435"/>
    <mergeCell ref="A439:P439"/>
    <mergeCell ref="A440:C440"/>
    <mergeCell ref="A441:P441"/>
    <mergeCell ref="A452:Q452"/>
    <mergeCell ref="A492:P492"/>
    <mergeCell ref="A503:Q503"/>
    <mergeCell ref="A507:P507"/>
    <mergeCell ref="A508:C508"/>
    <mergeCell ref="A509:P509"/>
    <mergeCell ref="A474:C474"/>
    <mergeCell ref="A475:P475"/>
    <mergeCell ref="A486:Q486"/>
    <mergeCell ref="A490:P490"/>
    <mergeCell ref="A491:C491"/>
    <mergeCell ref="A541:P541"/>
    <mergeCell ref="A542:C542"/>
    <mergeCell ref="A543:P543"/>
    <mergeCell ref="A554:Q554"/>
    <mergeCell ref="A558:P558"/>
    <mergeCell ref="A520:Q520"/>
    <mergeCell ref="A524:P524"/>
    <mergeCell ref="A525:C525"/>
    <mergeCell ref="A526:P526"/>
    <mergeCell ref="A537:Q537"/>
    <mergeCell ref="A605:Q605"/>
    <mergeCell ref="A577:P577"/>
    <mergeCell ref="A588:Q588"/>
    <mergeCell ref="A592:P592"/>
    <mergeCell ref="A593:C593"/>
    <mergeCell ref="A594:P594"/>
    <mergeCell ref="A559:C559"/>
    <mergeCell ref="A560:P560"/>
    <mergeCell ref="A571:Q571"/>
    <mergeCell ref="A575:P575"/>
    <mergeCell ref="A576:C576"/>
  </mergeCells>
  <phoneticPr fontId="0" type="noConversion"/>
  <dataValidations count="4">
    <dataValidation type="list" allowBlank="1" showInputMessage="1" showErrorMessage="1" sqref="D40:D49 D21:D30 D57:D66 D595:D604 D78:D103 D137:D146 D154:D163 D171:D180 D188:D197 D205:D214 D222:D231 D239:D248 D256:D265 D272:D281 D289:D298 D306:D315 D323:D332 D340:D349 D357:D366 D374:D383 D391:D400 D408:D417 D425:D434 D442:D451 D459:D468 D476:D485 D493:D502 D510:D519 D527:D536 D544:D553 D561:D570 D578:D587 D111:D129">
      <formula1>"olimpinė,neolimpinė"</formula1>
    </dataValidation>
    <dataValidation type="list" allowBlank="1" showInputMessage="1" showErrorMessage="1" sqref="M40:M49 M21:M30 H21:H30 H40:H49 M57:M66 H57:H66 M78:M103 H595:H604 H111:H129 H78:H103 M137:M146 H137:H146 M154:M163 H154:H163 M171:M180 H171:H180 M188:M197 H188:H197 M205:M214 H205:H214 M222:M231 H222:H231 M239:M248 H239:H248 M256:M265 H256:H265 M272:M281 H272:H281 M289:M298 H289:H298 M306:M315 H306:H315 M323:M332 H323:H332 M340:M349 H340:H349 M357:M366 H357:H366 M374:M383 H374:H383 M391:M400 H391:H400 M408:M417 H408:H417 M425:M434 H425:H434 M442:M451 H442:H451 M459:M468 H459:H468 M476:M485 H476:H485 M493:M502 H493:H502 M510:M519 H510:H519 M527:M536 H527:H536 M544:M553 H544:H553 M561:M570 H561:H570 M578:M587 H578:H587 M595:M604 M111:M129">
      <formula1>"Taip,Ne"</formula1>
    </dataValidation>
    <dataValidation type="list" allowBlank="1" showInputMessage="1" showErrorMessage="1" sqref="F21:F30 F40:F49 F57:F66 F595:F604 F78:F103 F137:F146 F154:F163 F171:F180 F188:F197 F205:F214 F222:F231 F239:F248 F256:F265 F272:F281 F289:F298 F306:F315 F323:F332 F340:F349 F357:F366 F374:F383 F391:F400 F408:F417 F425:F434 F442:F451 F459:F468 F476:F485 F493:F502 F510:F519 F527:F536 F544:F553 F561:F570 F578:F587 F111:F129">
      <formula1>"OŽ,PČ,PČneol,EČ,EČneol,JOŽ,JPČ,JEČ,JnPČ,JnEČ,NEAK"</formula1>
    </dataValidation>
    <dataValidation type="list" allowBlank="1" showInputMessage="1" showErrorMessage="1" sqref="G21:G30 G40:G49 G57:G66 G595:G604 G78:G103 G137:G146 G154:G163 G171:G180 G188:G197 G205:G214 G222:G231 G239:G248 G256:G265 G272:G281 G289:G298 G306:G315 G323:G332 G340:G349 G357:G366 G374:G383 G391:G400 G408:G417 G425:G434 G442:G451 G459:G468 G476:G485 G493:G502 G510:G519 G527:G536 G544:G553 G561:G570 G578:G587 G111:G129">
      <formula1>"1,1 (kas 4 m. 1 k. nerengiamos),2,4 arba 5"</formula1>
    </dataValidation>
  </dataValidations>
  <pageMargins left="0.39" right="0.38" top="0.47244094488188981" bottom="0.39370078740157483" header="0.31496062992125984" footer="0.31496062992125984"/>
  <pageSetup paperSize="9" scale="5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50"/>
      <c r="AE1" s="50"/>
      <c r="AF1" s="50"/>
      <c r="AG1" s="50"/>
      <c r="AH1" s="25"/>
      <c r="AI1" s="25"/>
      <c r="AJ1" s="50"/>
      <c r="AK1" s="50" t="s">
        <v>137</v>
      </c>
      <c r="AL1" s="50"/>
      <c r="AM1" s="50"/>
      <c r="AN1" s="50"/>
    </row>
    <row r="2" spans="1:41" ht="15.7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50"/>
      <c r="AE2" s="50"/>
      <c r="AF2" s="50"/>
      <c r="AG2" s="50"/>
      <c r="AH2" s="25"/>
      <c r="AI2" s="25"/>
      <c r="AJ2" s="50"/>
      <c r="AK2" s="50" t="s">
        <v>138</v>
      </c>
      <c r="AL2" s="50"/>
      <c r="AM2" s="50"/>
      <c r="AN2" s="50"/>
    </row>
    <row r="3" spans="1:41" ht="15.7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50"/>
      <c r="AE3" s="50"/>
      <c r="AF3" s="50"/>
      <c r="AG3" s="50"/>
      <c r="AH3" s="25"/>
      <c r="AI3" s="25"/>
      <c r="AJ3" s="50"/>
      <c r="AK3" s="50" t="s">
        <v>139</v>
      </c>
      <c r="AL3" s="50"/>
      <c r="AM3" s="50"/>
      <c r="AN3" s="50"/>
    </row>
    <row r="4" spans="1:41" ht="15.7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50"/>
      <c r="AE4" s="50"/>
      <c r="AF4" s="50"/>
      <c r="AG4" s="50"/>
      <c r="AH4" s="25"/>
      <c r="AI4" s="25"/>
      <c r="AJ4" s="50"/>
      <c r="AK4" s="50" t="s">
        <v>140</v>
      </c>
      <c r="AL4" s="50"/>
      <c r="AM4" s="50"/>
      <c r="AN4" s="50"/>
    </row>
    <row r="5" spans="1:41" ht="15.75">
      <c r="A5" s="107" t="s">
        <v>141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41" ht="15.75"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1" ht="96">
      <c r="A7" s="108" t="s">
        <v>7</v>
      </c>
      <c r="B7" s="110" t="s">
        <v>142</v>
      </c>
      <c r="C7" s="113" t="s">
        <v>143</v>
      </c>
      <c r="D7" s="115" t="s">
        <v>144</v>
      </c>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29" t="s">
        <v>12</v>
      </c>
      <c r="AO7" s="30"/>
    </row>
    <row r="8" spans="1:41">
      <c r="A8" s="109"/>
      <c r="B8" s="111"/>
      <c r="C8" s="114"/>
      <c r="D8" s="117" t="s">
        <v>145</v>
      </c>
      <c r="E8" s="117" t="s">
        <v>146</v>
      </c>
      <c r="F8" s="117" t="s">
        <v>147</v>
      </c>
      <c r="G8" s="117" t="s">
        <v>148</v>
      </c>
      <c r="H8" s="117" t="s">
        <v>149</v>
      </c>
      <c r="I8" s="117" t="s">
        <v>150</v>
      </c>
      <c r="J8" s="117" t="s">
        <v>151</v>
      </c>
      <c r="K8" s="117" t="s">
        <v>152</v>
      </c>
      <c r="L8" s="117" t="s">
        <v>153</v>
      </c>
      <c r="M8" s="117" t="s">
        <v>154</v>
      </c>
      <c r="N8" s="117" t="s">
        <v>155</v>
      </c>
      <c r="O8" s="117" t="s">
        <v>156</v>
      </c>
      <c r="P8" s="117" t="s">
        <v>157</v>
      </c>
      <c r="Q8" s="117" t="s">
        <v>158</v>
      </c>
      <c r="R8" s="117" t="s">
        <v>159</v>
      </c>
      <c r="S8" s="117" t="s">
        <v>160</v>
      </c>
      <c r="T8" s="117" t="s">
        <v>161</v>
      </c>
      <c r="U8" s="117" t="s">
        <v>162</v>
      </c>
      <c r="V8" s="117" t="s">
        <v>163</v>
      </c>
      <c r="W8" s="117" t="s">
        <v>164</v>
      </c>
      <c r="X8" s="117" t="s">
        <v>165</v>
      </c>
      <c r="Y8" s="117" t="s">
        <v>166</v>
      </c>
      <c r="Z8" s="117" t="s">
        <v>167</v>
      </c>
      <c r="AA8" s="117" t="s">
        <v>168</v>
      </c>
      <c r="AB8" s="117" t="s">
        <v>169</v>
      </c>
      <c r="AC8" s="117" t="s">
        <v>170</v>
      </c>
      <c r="AD8" s="117" t="s">
        <v>171</v>
      </c>
      <c r="AE8" s="117" t="s">
        <v>172</v>
      </c>
      <c r="AF8" s="117" t="s">
        <v>173</v>
      </c>
      <c r="AG8" s="117" t="s">
        <v>174</v>
      </c>
      <c r="AH8" s="117" t="s">
        <v>175</v>
      </c>
      <c r="AI8" s="117" t="s">
        <v>176</v>
      </c>
      <c r="AJ8" s="117" t="s">
        <v>177</v>
      </c>
      <c r="AK8" s="117" t="s">
        <v>178</v>
      </c>
      <c r="AL8" s="117" t="s">
        <v>179</v>
      </c>
      <c r="AM8" s="117" t="s">
        <v>180</v>
      </c>
      <c r="AN8" s="118" t="s">
        <v>181</v>
      </c>
    </row>
    <row r="9" spans="1:41">
      <c r="A9" s="109"/>
      <c r="B9" s="112"/>
      <c r="C9" s="114"/>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9"/>
    </row>
    <row r="10" spans="1:41" s="54" customFormat="1">
      <c r="A10" s="51" t="s">
        <v>182</v>
      </c>
      <c r="B10" s="52" t="s">
        <v>183</v>
      </c>
      <c r="C10" s="34" t="s">
        <v>184</v>
      </c>
      <c r="D10" s="33">
        <v>550.79999999999995</v>
      </c>
      <c r="E10" s="33">
        <v>426.38400000000001</v>
      </c>
      <c r="F10" s="33">
        <v>342.14400000000001</v>
      </c>
      <c r="G10" s="33">
        <v>181.44</v>
      </c>
      <c r="H10" s="33">
        <v>168.48</v>
      </c>
      <c r="I10" s="33">
        <v>155.52000000000001</v>
      </c>
      <c r="J10" s="33">
        <v>148.5</v>
      </c>
      <c r="K10" s="33">
        <v>144</v>
      </c>
      <c r="L10" s="33">
        <v>137.69999999999999</v>
      </c>
      <c r="M10" s="33">
        <v>134.946</v>
      </c>
      <c r="N10" s="33">
        <v>132.19199999999998</v>
      </c>
      <c r="O10" s="33">
        <v>129.43799999999999</v>
      </c>
      <c r="P10" s="33">
        <v>126.684</v>
      </c>
      <c r="Q10" s="33">
        <v>123.92999999999998</v>
      </c>
      <c r="R10" s="33">
        <v>121.17599999999999</v>
      </c>
      <c r="S10" s="33">
        <v>118.42199999999998</v>
      </c>
      <c r="T10" s="33">
        <v>108</v>
      </c>
      <c r="U10" s="33">
        <v>105.24600000000001</v>
      </c>
      <c r="V10" s="33">
        <v>102.49199999999999</v>
      </c>
      <c r="W10" s="33">
        <v>99.738</v>
      </c>
      <c r="X10" s="33">
        <v>96.983999999999995</v>
      </c>
      <c r="Y10" s="33">
        <v>94.229999999999976</v>
      </c>
      <c r="Z10" s="33">
        <v>91.475999999999985</v>
      </c>
      <c r="AA10" s="33">
        <v>88.721999999999994</v>
      </c>
      <c r="AB10" s="33">
        <v>80.099999999999994</v>
      </c>
      <c r="AC10" s="33">
        <v>77.345999999999989</v>
      </c>
      <c r="AD10" s="33">
        <v>74.591999999999999</v>
      </c>
      <c r="AE10" s="33">
        <v>71.837999999999994</v>
      </c>
      <c r="AF10" s="33">
        <v>69.084000000000003</v>
      </c>
      <c r="AG10" s="33">
        <v>66.329999999999984</v>
      </c>
      <c r="AH10" s="33">
        <v>63.575999999999986</v>
      </c>
      <c r="AI10" s="33">
        <v>60.821999999999989</v>
      </c>
      <c r="AJ10" s="33">
        <v>52.2</v>
      </c>
      <c r="AK10" s="33">
        <v>49.445999999999998</v>
      </c>
      <c r="AL10" s="33">
        <v>46.692</v>
      </c>
      <c r="AM10" s="33">
        <v>43.937999999999995</v>
      </c>
      <c r="AN10" s="53">
        <f>SUM(D10*0.3/100)</f>
        <v>1.6523999999999999</v>
      </c>
    </row>
    <row r="11" spans="1:41">
      <c r="A11" s="60" t="s">
        <v>185</v>
      </c>
      <c r="B11" s="43" t="s">
        <v>47</v>
      </c>
      <c r="C11" s="34" t="s">
        <v>186</v>
      </c>
      <c r="D11" s="32">
        <v>449</v>
      </c>
      <c r="E11" s="32">
        <v>314</v>
      </c>
      <c r="F11" s="32">
        <v>238</v>
      </c>
      <c r="G11" s="32">
        <v>172</v>
      </c>
      <c r="H11" s="32">
        <v>159</v>
      </c>
      <c r="I11" s="32">
        <v>145</v>
      </c>
      <c r="J11" s="32">
        <v>132</v>
      </c>
      <c r="K11" s="32">
        <v>119</v>
      </c>
      <c r="L11" s="33">
        <v>88</v>
      </c>
      <c r="M11" s="33">
        <f>L11-2.245</f>
        <v>85.754999999999995</v>
      </c>
      <c r="N11" s="33">
        <f t="shared" ref="N11:AI11" si="0">M11-2.245</f>
        <v>83.509999999999991</v>
      </c>
      <c r="O11" s="33">
        <f t="shared" si="0"/>
        <v>81.264999999999986</v>
      </c>
      <c r="P11" s="33">
        <f t="shared" si="0"/>
        <v>79.019999999999982</v>
      </c>
      <c r="Q11" s="33">
        <f t="shared" si="0"/>
        <v>76.774999999999977</v>
      </c>
      <c r="R11" s="33">
        <f t="shared" si="0"/>
        <v>74.529999999999973</v>
      </c>
      <c r="S11" s="33">
        <f t="shared" si="0"/>
        <v>72.284999999999968</v>
      </c>
      <c r="T11" s="33">
        <v>55</v>
      </c>
      <c r="U11" s="33">
        <f t="shared" si="0"/>
        <v>52.755000000000003</v>
      </c>
      <c r="V11" s="33">
        <f t="shared" si="0"/>
        <v>50.510000000000005</v>
      </c>
      <c r="W11" s="33">
        <f t="shared" si="0"/>
        <v>48.265000000000008</v>
      </c>
      <c r="X11" s="33">
        <f t="shared" si="0"/>
        <v>46.02000000000001</v>
      </c>
      <c r="Y11" s="33">
        <f t="shared" si="0"/>
        <v>43.775000000000013</v>
      </c>
      <c r="Z11" s="33">
        <f t="shared" si="0"/>
        <v>41.530000000000015</v>
      </c>
      <c r="AA11" s="33">
        <f t="shared" si="0"/>
        <v>39.285000000000018</v>
      </c>
      <c r="AB11" s="33">
        <v>22</v>
      </c>
      <c r="AC11" s="33">
        <f t="shared" si="0"/>
        <v>19.754999999999999</v>
      </c>
      <c r="AD11" s="33">
        <f t="shared" si="0"/>
        <v>17.509999999999998</v>
      </c>
      <c r="AE11" s="33">
        <f t="shared" si="0"/>
        <v>15.264999999999997</v>
      </c>
      <c r="AF11" s="33">
        <f t="shared" si="0"/>
        <v>13.019999999999996</v>
      </c>
      <c r="AG11" s="33">
        <f t="shared" si="0"/>
        <v>10.774999999999995</v>
      </c>
      <c r="AH11" s="33">
        <f t="shared" si="0"/>
        <v>8.529999999999994</v>
      </c>
      <c r="AI11" s="33">
        <f t="shared" si="0"/>
        <v>6.2849999999999939</v>
      </c>
      <c r="AJ11" s="35" t="s">
        <v>187</v>
      </c>
      <c r="AK11" s="35" t="s">
        <v>187</v>
      </c>
      <c r="AL11" s="35" t="s">
        <v>187</v>
      </c>
      <c r="AM11" s="35" t="s">
        <v>187</v>
      </c>
      <c r="AN11" s="61">
        <f t="shared" ref="AN11:AN26" si="1">SUM(D11*0.3/100)</f>
        <v>1.347</v>
      </c>
    </row>
    <row r="12" spans="1:41">
      <c r="A12" s="60" t="s">
        <v>188</v>
      </c>
      <c r="B12" s="43" t="s">
        <v>41</v>
      </c>
      <c r="C12" s="34" t="s">
        <v>189</v>
      </c>
      <c r="D12" s="32">
        <v>204</v>
      </c>
      <c r="E12" s="32">
        <v>156.24</v>
      </c>
      <c r="F12" s="32">
        <v>123.84</v>
      </c>
      <c r="G12" s="32">
        <v>72</v>
      </c>
      <c r="H12" s="32">
        <v>66</v>
      </c>
      <c r="I12" s="32">
        <v>60</v>
      </c>
      <c r="J12" s="32">
        <v>54</v>
      </c>
      <c r="K12" s="32">
        <v>48</v>
      </c>
      <c r="L12" s="33">
        <v>40</v>
      </c>
      <c r="M12" s="33">
        <f>L12-1.02</f>
        <v>38.979999999999997</v>
      </c>
      <c r="N12" s="33">
        <f t="shared" ref="N12:AA12" si="2">M12-1.02</f>
        <v>37.959999999999994</v>
      </c>
      <c r="O12" s="33">
        <f t="shared" si="2"/>
        <v>36.939999999999991</v>
      </c>
      <c r="P12" s="33">
        <f t="shared" si="2"/>
        <v>35.919999999999987</v>
      </c>
      <c r="Q12" s="33">
        <f t="shared" si="2"/>
        <v>34.899999999999984</v>
      </c>
      <c r="R12" s="33">
        <f t="shared" si="2"/>
        <v>33.879999999999981</v>
      </c>
      <c r="S12" s="33">
        <f t="shared" si="2"/>
        <v>32.859999999999978</v>
      </c>
      <c r="T12" s="33">
        <v>25</v>
      </c>
      <c r="U12" s="33">
        <f t="shared" si="2"/>
        <v>23.98</v>
      </c>
      <c r="V12" s="33">
        <f t="shared" si="2"/>
        <v>22.96</v>
      </c>
      <c r="W12" s="33">
        <f t="shared" si="2"/>
        <v>21.94</v>
      </c>
      <c r="X12" s="33">
        <f t="shared" si="2"/>
        <v>20.92</v>
      </c>
      <c r="Y12" s="33">
        <f t="shared" si="2"/>
        <v>19.900000000000002</v>
      </c>
      <c r="Z12" s="33">
        <f t="shared" si="2"/>
        <v>18.880000000000003</v>
      </c>
      <c r="AA12" s="33">
        <f t="shared" si="2"/>
        <v>17.860000000000003</v>
      </c>
      <c r="AB12" s="35" t="s">
        <v>187</v>
      </c>
      <c r="AC12" s="35" t="s">
        <v>187</v>
      </c>
      <c r="AD12" s="35" t="s">
        <v>187</v>
      </c>
      <c r="AE12" s="35" t="s">
        <v>187</v>
      </c>
      <c r="AF12" s="35" t="s">
        <v>187</v>
      </c>
      <c r="AG12" s="35" t="s">
        <v>187</v>
      </c>
      <c r="AH12" s="35" t="s">
        <v>187</v>
      </c>
      <c r="AI12" s="35" t="s">
        <v>187</v>
      </c>
      <c r="AJ12" s="35" t="s">
        <v>187</v>
      </c>
      <c r="AK12" s="35" t="s">
        <v>187</v>
      </c>
      <c r="AL12" s="35" t="s">
        <v>187</v>
      </c>
      <c r="AM12" s="35" t="s">
        <v>187</v>
      </c>
      <c r="AN12" s="61">
        <f t="shared" si="1"/>
        <v>0.61199999999999999</v>
      </c>
    </row>
    <row r="13" spans="1:41" ht="84">
      <c r="A13" s="60" t="s">
        <v>190</v>
      </c>
      <c r="B13" s="43" t="s">
        <v>191</v>
      </c>
      <c r="C13" s="21" t="s">
        <v>192</v>
      </c>
      <c r="D13" s="32">
        <v>85</v>
      </c>
      <c r="E13" s="32">
        <v>64.61</v>
      </c>
      <c r="F13" s="32">
        <v>50.76</v>
      </c>
      <c r="G13" s="32">
        <v>16.25</v>
      </c>
      <c r="H13" s="32">
        <v>15</v>
      </c>
      <c r="I13" s="32">
        <v>13.75</v>
      </c>
      <c r="J13" s="32">
        <v>12.5</v>
      </c>
      <c r="K13" s="32">
        <v>11.25</v>
      </c>
      <c r="L13" s="33">
        <v>9</v>
      </c>
      <c r="M13" s="33">
        <f>L13-0.425</f>
        <v>8.5749999999999993</v>
      </c>
      <c r="N13" s="33">
        <f t="shared" ref="N13:S13" si="3">M13-0.425</f>
        <v>8.1499999999999986</v>
      </c>
      <c r="O13" s="33">
        <f t="shared" si="3"/>
        <v>7.7249999999999988</v>
      </c>
      <c r="P13" s="33">
        <f t="shared" si="3"/>
        <v>7.2999999999999989</v>
      </c>
      <c r="Q13" s="33">
        <f t="shared" si="3"/>
        <v>6.8749999999999991</v>
      </c>
      <c r="R13" s="33">
        <f t="shared" si="3"/>
        <v>6.4499999999999993</v>
      </c>
      <c r="S13" s="33">
        <f t="shared" si="3"/>
        <v>6.0249999999999995</v>
      </c>
      <c r="T13" s="35" t="s">
        <v>187</v>
      </c>
      <c r="U13" s="35" t="s">
        <v>187</v>
      </c>
      <c r="V13" s="35" t="s">
        <v>187</v>
      </c>
      <c r="W13" s="35" t="s">
        <v>187</v>
      </c>
      <c r="X13" s="35" t="s">
        <v>187</v>
      </c>
      <c r="Y13" s="35" t="s">
        <v>187</v>
      </c>
      <c r="Z13" s="35" t="s">
        <v>187</v>
      </c>
      <c r="AA13" s="35" t="s">
        <v>187</v>
      </c>
      <c r="AB13" s="35" t="s">
        <v>187</v>
      </c>
      <c r="AC13" s="35" t="s">
        <v>187</v>
      </c>
      <c r="AD13" s="35" t="s">
        <v>187</v>
      </c>
      <c r="AE13" s="35" t="s">
        <v>187</v>
      </c>
      <c r="AF13" s="35" t="s">
        <v>187</v>
      </c>
      <c r="AG13" s="35" t="s">
        <v>187</v>
      </c>
      <c r="AH13" s="35" t="s">
        <v>187</v>
      </c>
      <c r="AI13" s="35" t="s">
        <v>187</v>
      </c>
      <c r="AJ13" s="35" t="s">
        <v>187</v>
      </c>
      <c r="AK13" s="35" t="s">
        <v>187</v>
      </c>
      <c r="AL13" s="35" t="s">
        <v>187</v>
      </c>
      <c r="AM13" s="35" t="s">
        <v>187</v>
      </c>
      <c r="AN13" s="61">
        <f t="shared" si="1"/>
        <v>0.255</v>
      </c>
    </row>
    <row r="14" spans="1:41" ht="36">
      <c r="A14" s="60" t="s">
        <v>193</v>
      </c>
      <c r="B14" s="43" t="s">
        <v>194</v>
      </c>
      <c r="C14" s="21" t="s">
        <v>195</v>
      </c>
      <c r="D14" s="32">
        <v>85</v>
      </c>
      <c r="E14" s="32">
        <v>59.5</v>
      </c>
      <c r="F14" s="32">
        <v>45</v>
      </c>
      <c r="G14" s="32">
        <v>32.5</v>
      </c>
      <c r="H14" s="32">
        <v>30</v>
      </c>
      <c r="I14" s="32">
        <v>27.5</v>
      </c>
      <c r="J14" s="32">
        <v>25</v>
      </c>
      <c r="K14" s="32">
        <v>22.5</v>
      </c>
      <c r="L14" s="33">
        <v>19</v>
      </c>
      <c r="M14" s="33">
        <f>L14-0.29</f>
        <v>18.71</v>
      </c>
      <c r="N14" s="33">
        <f t="shared" ref="N14:AC15" si="4">M14-0.29</f>
        <v>18.420000000000002</v>
      </c>
      <c r="O14" s="33">
        <f t="shared" si="4"/>
        <v>18.130000000000003</v>
      </c>
      <c r="P14" s="33">
        <f t="shared" si="4"/>
        <v>17.840000000000003</v>
      </c>
      <c r="Q14" s="33">
        <f t="shared" si="4"/>
        <v>17.550000000000004</v>
      </c>
      <c r="R14" s="33">
        <f t="shared" si="4"/>
        <v>17.260000000000005</v>
      </c>
      <c r="S14" s="33">
        <f t="shared" si="4"/>
        <v>16.970000000000006</v>
      </c>
      <c r="T14" s="33">
        <v>13</v>
      </c>
      <c r="U14" s="33">
        <f t="shared" si="4"/>
        <v>12.71</v>
      </c>
      <c r="V14" s="33">
        <f t="shared" si="4"/>
        <v>12.420000000000002</v>
      </c>
      <c r="W14" s="33">
        <f t="shared" si="4"/>
        <v>12.130000000000003</v>
      </c>
      <c r="X14" s="33">
        <f t="shared" si="4"/>
        <v>11.840000000000003</v>
      </c>
      <c r="Y14" s="33">
        <f t="shared" si="4"/>
        <v>11.550000000000004</v>
      </c>
      <c r="Z14" s="33">
        <f t="shared" si="4"/>
        <v>11.260000000000005</v>
      </c>
      <c r="AA14" s="33">
        <f t="shared" si="4"/>
        <v>10.970000000000006</v>
      </c>
      <c r="AB14" s="33">
        <v>8</v>
      </c>
      <c r="AC14" s="33">
        <f t="shared" si="4"/>
        <v>7.71</v>
      </c>
      <c r="AD14" s="33">
        <f t="shared" ref="AD14:AI14" si="5">AC14-0.29</f>
        <v>7.42</v>
      </c>
      <c r="AE14" s="33">
        <f t="shared" si="5"/>
        <v>7.13</v>
      </c>
      <c r="AF14" s="33">
        <f t="shared" si="5"/>
        <v>6.84</v>
      </c>
      <c r="AG14" s="33">
        <f t="shared" si="5"/>
        <v>6.55</v>
      </c>
      <c r="AH14" s="33">
        <f t="shared" si="5"/>
        <v>6.26</v>
      </c>
      <c r="AI14" s="33">
        <f t="shared" si="5"/>
        <v>5.97</v>
      </c>
      <c r="AJ14" s="35" t="s">
        <v>187</v>
      </c>
      <c r="AK14" s="35" t="s">
        <v>187</v>
      </c>
      <c r="AL14" s="35" t="s">
        <v>187</v>
      </c>
      <c r="AM14" s="35" t="s">
        <v>187</v>
      </c>
      <c r="AN14" s="61">
        <f t="shared" si="1"/>
        <v>0.255</v>
      </c>
    </row>
    <row r="15" spans="1:41">
      <c r="A15" s="60" t="s">
        <v>196</v>
      </c>
      <c r="B15" s="43" t="s">
        <v>197</v>
      </c>
      <c r="C15" s="31" t="s">
        <v>198</v>
      </c>
      <c r="D15" s="32">
        <v>85</v>
      </c>
      <c r="E15" s="32">
        <v>59.5</v>
      </c>
      <c r="F15" s="32">
        <v>45</v>
      </c>
      <c r="G15" s="32">
        <v>32.5</v>
      </c>
      <c r="H15" s="32">
        <v>30</v>
      </c>
      <c r="I15" s="32">
        <v>27.5</v>
      </c>
      <c r="J15" s="32">
        <v>25</v>
      </c>
      <c r="K15" s="32">
        <v>22.5</v>
      </c>
      <c r="L15" s="33">
        <v>19</v>
      </c>
      <c r="M15" s="33">
        <f>L15-0.29</f>
        <v>18.71</v>
      </c>
      <c r="N15" s="33">
        <f t="shared" si="4"/>
        <v>18.420000000000002</v>
      </c>
      <c r="O15" s="33">
        <f t="shared" si="4"/>
        <v>18.130000000000003</v>
      </c>
      <c r="P15" s="33">
        <f t="shared" si="4"/>
        <v>17.840000000000003</v>
      </c>
      <c r="Q15" s="33">
        <f t="shared" si="4"/>
        <v>17.550000000000004</v>
      </c>
      <c r="R15" s="33">
        <f t="shared" si="4"/>
        <v>17.260000000000005</v>
      </c>
      <c r="S15" s="33">
        <f t="shared" si="4"/>
        <v>16.970000000000006</v>
      </c>
      <c r="T15" s="33">
        <v>13</v>
      </c>
      <c r="U15" s="33">
        <f t="shared" si="4"/>
        <v>12.71</v>
      </c>
      <c r="V15" s="33">
        <f t="shared" si="4"/>
        <v>12.420000000000002</v>
      </c>
      <c r="W15" s="33">
        <f t="shared" si="4"/>
        <v>12.130000000000003</v>
      </c>
      <c r="X15" s="33">
        <f t="shared" si="4"/>
        <v>11.840000000000003</v>
      </c>
      <c r="Y15" s="33">
        <f t="shared" si="4"/>
        <v>11.550000000000004</v>
      </c>
      <c r="Z15" s="33">
        <f t="shared" si="4"/>
        <v>11.260000000000005</v>
      </c>
      <c r="AA15" s="33">
        <f t="shared" si="4"/>
        <v>10.970000000000006</v>
      </c>
      <c r="AB15" s="35" t="s">
        <v>187</v>
      </c>
      <c r="AC15" s="35" t="s">
        <v>187</v>
      </c>
      <c r="AD15" s="35" t="s">
        <v>187</v>
      </c>
      <c r="AE15" s="35" t="s">
        <v>187</v>
      </c>
      <c r="AF15" s="35" t="s">
        <v>187</v>
      </c>
      <c r="AG15" s="35" t="s">
        <v>187</v>
      </c>
      <c r="AH15" s="35" t="s">
        <v>187</v>
      </c>
      <c r="AI15" s="35" t="s">
        <v>187</v>
      </c>
      <c r="AJ15" s="35" t="s">
        <v>187</v>
      </c>
      <c r="AK15" s="35" t="s">
        <v>187</v>
      </c>
      <c r="AL15" s="35" t="s">
        <v>187</v>
      </c>
      <c r="AM15" s="35" t="s">
        <v>187</v>
      </c>
      <c r="AN15" s="61">
        <f t="shared" si="1"/>
        <v>0.255</v>
      </c>
    </row>
    <row r="16" spans="1:41" ht="84">
      <c r="A16" s="60" t="s">
        <v>199</v>
      </c>
      <c r="B16" s="43" t="s">
        <v>200</v>
      </c>
      <c r="C16" s="21" t="s">
        <v>201</v>
      </c>
      <c r="D16" s="32">
        <v>68</v>
      </c>
      <c r="E16" s="32">
        <v>51.69</v>
      </c>
      <c r="F16" s="32">
        <v>40.61</v>
      </c>
      <c r="G16" s="32">
        <v>13</v>
      </c>
      <c r="H16" s="32">
        <v>12</v>
      </c>
      <c r="I16" s="32">
        <v>11</v>
      </c>
      <c r="J16" s="32">
        <v>10</v>
      </c>
      <c r="K16" s="32">
        <v>9</v>
      </c>
      <c r="L16" s="35" t="s">
        <v>187</v>
      </c>
      <c r="M16" s="36" t="s">
        <v>187</v>
      </c>
      <c r="N16" s="36" t="s">
        <v>187</v>
      </c>
      <c r="O16" s="36" t="s">
        <v>187</v>
      </c>
      <c r="P16" s="36" t="s">
        <v>187</v>
      </c>
      <c r="Q16" s="36" t="s">
        <v>187</v>
      </c>
      <c r="R16" s="36" t="s">
        <v>187</v>
      </c>
      <c r="S16" s="36" t="s">
        <v>187</v>
      </c>
      <c r="T16" s="36" t="s">
        <v>187</v>
      </c>
      <c r="U16" s="35" t="s">
        <v>187</v>
      </c>
      <c r="V16" s="35" t="s">
        <v>187</v>
      </c>
      <c r="W16" s="35" t="s">
        <v>187</v>
      </c>
      <c r="X16" s="35" t="s">
        <v>187</v>
      </c>
      <c r="Y16" s="35" t="s">
        <v>187</v>
      </c>
      <c r="Z16" s="35" t="s">
        <v>187</v>
      </c>
      <c r="AA16" s="35" t="s">
        <v>187</v>
      </c>
      <c r="AB16" s="35" t="s">
        <v>187</v>
      </c>
      <c r="AC16" s="35" t="s">
        <v>187</v>
      </c>
      <c r="AD16" s="35" t="s">
        <v>187</v>
      </c>
      <c r="AE16" s="35" t="s">
        <v>187</v>
      </c>
      <c r="AF16" s="35" t="s">
        <v>187</v>
      </c>
      <c r="AG16" s="35" t="s">
        <v>187</v>
      </c>
      <c r="AH16" s="35" t="s">
        <v>187</v>
      </c>
      <c r="AI16" s="35" t="s">
        <v>187</v>
      </c>
      <c r="AJ16" s="35" t="s">
        <v>187</v>
      </c>
      <c r="AK16" s="35" t="s">
        <v>187</v>
      </c>
      <c r="AL16" s="35" t="s">
        <v>187</v>
      </c>
      <c r="AM16" s="35" t="s">
        <v>187</v>
      </c>
      <c r="AN16" s="61">
        <f t="shared" si="1"/>
        <v>0.20399999999999999</v>
      </c>
    </row>
    <row r="17" spans="1:40">
      <c r="A17" s="60" t="s">
        <v>202</v>
      </c>
      <c r="B17" s="43" t="s">
        <v>203</v>
      </c>
      <c r="C17" s="31" t="s">
        <v>204</v>
      </c>
      <c r="D17" s="32">
        <v>68</v>
      </c>
      <c r="E17" s="32">
        <v>47.6</v>
      </c>
      <c r="F17" s="32">
        <v>36</v>
      </c>
      <c r="G17" s="32">
        <v>18</v>
      </c>
      <c r="H17" s="32">
        <v>16.5</v>
      </c>
      <c r="I17" s="32">
        <v>15</v>
      </c>
      <c r="J17" s="32">
        <v>13.5</v>
      </c>
      <c r="K17" s="32">
        <v>12</v>
      </c>
      <c r="L17" s="33">
        <v>10</v>
      </c>
      <c r="M17" s="37">
        <f>L17-0.34</f>
        <v>9.66</v>
      </c>
      <c r="N17" s="37">
        <f t="shared" ref="N17:AA17" si="6">M17-0.34</f>
        <v>9.32</v>
      </c>
      <c r="O17" s="37">
        <f t="shared" si="6"/>
        <v>8.98</v>
      </c>
      <c r="P17" s="37">
        <f t="shared" si="6"/>
        <v>8.64</v>
      </c>
      <c r="Q17" s="37">
        <f t="shared" si="6"/>
        <v>8.3000000000000007</v>
      </c>
      <c r="R17" s="37">
        <f t="shared" si="6"/>
        <v>7.9600000000000009</v>
      </c>
      <c r="S17" s="37">
        <f t="shared" si="6"/>
        <v>7.620000000000001</v>
      </c>
      <c r="T17" s="37">
        <v>6</v>
      </c>
      <c r="U17" s="33">
        <f t="shared" si="6"/>
        <v>5.66</v>
      </c>
      <c r="V17" s="33">
        <f t="shared" si="6"/>
        <v>5.32</v>
      </c>
      <c r="W17" s="33">
        <f t="shared" si="6"/>
        <v>4.9800000000000004</v>
      </c>
      <c r="X17" s="33">
        <f t="shared" si="6"/>
        <v>4.6400000000000006</v>
      </c>
      <c r="Y17" s="33">
        <f t="shared" si="6"/>
        <v>4.3000000000000007</v>
      </c>
      <c r="Z17" s="33">
        <f t="shared" si="6"/>
        <v>3.9600000000000009</v>
      </c>
      <c r="AA17" s="33">
        <f t="shared" si="6"/>
        <v>3.620000000000001</v>
      </c>
      <c r="AB17" s="35" t="s">
        <v>187</v>
      </c>
      <c r="AC17" s="35" t="s">
        <v>187</v>
      </c>
      <c r="AD17" s="35" t="s">
        <v>187</v>
      </c>
      <c r="AE17" s="35" t="s">
        <v>187</v>
      </c>
      <c r="AF17" s="35" t="s">
        <v>187</v>
      </c>
      <c r="AG17" s="35" t="s">
        <v>187</v>
      </c>
      <c r="AH17" s="35" t="s">
        <v>187</v>
      </c>
      <c r="AI17" s="35" t="s">
        <v>187</v>
      </c>
      <c r="AJ17" s="35" t="s">
        <v>187</v>
      </c>
      <c r="AK17" s="35" t="s">
        <v>187</v>
      </c>
      <c r="AL17" s="35" t="s">
        <v>187</v>
      </c>
      <c r="AM17" s="35" t="s">
        <v>187</v>
      </c>
      <c r="AN17" s="61">
        <f t="shared" si="1"/>
        <v>0.20399999999999999</v>
      </c>
    </row>
    <row r="18" spans="1:40" ht="24">
      <c r="A18" s="60" t="s">
        <v>205</v>
      </c>
      <c r="B18" s="43" t="s">
        <v>206</v>
      </c>
      <c r="C18" s="21" t="s">
        <v>207</v>
      </c>
      <c r="D18" s="32">
        <v>68</v>
      </c>
      <c r="E18" s="32">
        <v>52.08</v>
      </c>
      <c r="F18" s="32">
        <v>41.28</v>
      </c>
      <c r="G18" s="32">
        <v>24</v>
      </c>
      <c r="H18" s="32">
        <v>22</v>
      </c>
      <c r="I18" s="32">
        <v>20</v>
      </c>
      <c r="J18" s="32">
        <v>18</v>
      </c>
      <c r="K18" s="32">
        <v>16</v>
      </c>
      <c r="L18" s="33">
        <v>13</v>
      </c>
      <c r="M18" s="37">
        <f>SUM(L18-0.34)</f>
        <v>12.66</v>
      </c>
      <c r="N18" s="37">
        <f t="shared" ref="N18:AC19" si="7">SUM(M18-0.34)</f>
        <v>12.32</v>
      </c>
      <c r="O18" s="37">
        <f t="shared" si="7"/>
        <v>11.98</v>
      </c>
      <c r="P18" s="37">
        <f t="shared" si="7"/>
        <v>11.64</v>
      </c>
      <c r="Q18" s="37">
        <f t="shared" si="7"/>
        <v>11.3</v>
      </c>
      <c r="R18" s="37">
        <f t="shared" si="7"/>
        <v>10.96</v>
      </c>
      <c r="S18" s="37">
        <f t="shared" si="7"/>
        <v>10.620000000000001</v>
      </c>
      <c r="T18" s="37">
        <v>9</v>
      </c>
      <c r="U18" s="33">
        <f t="shared" si="7"/>
        <v>8.66</v>
      </c>
      <c r="V18" s="33">
        <f t="shared" si="7"/>
        <v>8.32</v>
      </c>
      <c r="W18" s="33">
        <f t="shared" si="7"/>
        <v>7.98</v>
      </c>
      <c r="X18" s="33">
        <f t="shared" si="7"/>
        <v>7.6400000000000006</v>
      </c>
      <c r="Y18" s="33">
        <f t="shared" si="7"/>
        <v>7.3000000000000007</v>
      </c>
      <c r="Z18" s="33">
        <f t="shared" si="7"/>
        <v>6.9600000000000009</v>
      </c>
      <c r="AA18" s="33">
        <f t="shared" si="7"/>
        <v>6.620000000000001</v>
      </c>
      <c r="AB18" s="33">
        <v>4</v>
      </c>
      <c r="AC18" s="33">
        <f t="shared" si="7"/>
        <v>3.66</v>
      </c>
      <c r="AD18" s="33">
        <f t="shared" ref="AD18:AI18" si="8">SUM(AC18-0.34)</f>
        <v>3.3200000000000003</v>
      </c>
      <c r="AE18" s="33">
        <f t="shared" si="8"/>
        <v>2.9800000000000004</v>
      </c>
      <c r="AF18" s="33">
        <f t="shared" si="8"/>
        <v>2.6400000000000006</v>
      </c>
      <c r="AG18" s="33">
        <f t="shared" si="8"/>
        <v>2.3000000000000007</v>
      </c>
      <c r="AH18" s="33">
        <f t="shared" si="8"/>
        <v>1.9600000000000006</v>
      </c>
      <c r="AI18" s="33">
        <f t="shared" si="8"/>
        <v>1.6200000000000006</v>
      </c>
      <c r="AJ18" s="35" t="s">
        <v>187</v>
      </c>
      <c r="AK18" s="35" t="s">
        <v>187</v>
      </c>
      <c r="AL18" s="35" t="s">
        <v>187</v>
      </c>
      <c r="AM18" s="35" t="s">
        <v>187</v>
      </c>
      <c r="AN18" s="61">
        <f t="shared" si="1"/>
        <v>0.20399999999999999</v>
      </c>
    </row>
    <row r="19" spans="1:40">
      <c r="A19" s="60" t="s">
        <v>208</v>
      </c>
      <c r="B19" s="43" t="s">
        <v>209</v>
      </c>
      <c r="C19" s="31" t="s">
        <v>210</v>
      </c>
      <c r="D19" s="32">
        <v>68</v>
      </c>
      <c r="E19" s="32">
        <v>47.6</v>
      </c>
      <c r="F19" s="32">
        <v>36</v>
      </c>
      <c r="G19" s="32">
        <v>26</v>
      </c>
      <c r="H19" s="32">
        <v>24</v>
      </c>
      <c r="I19" s="32">
        <v>22</v>
      </c>
      <c r="J19" s="32">
        <v>20</v>
      </c>
      <c r="K19" s="32">
        <v>18</v>
      </c>
      <c r="L19" s="33">
        <v>13</v>
      </c>
      <c r="M19" s="37">
        <f>SUM(L19-0.34)</f>
        <v>12.66</v>
      </c>
      <c r="N19" s="37">
        <f t="shared" si="7"/>
        <v>12.32</v>
      </c>
      <c r="O19" s="37">
        <f t="shared" si="7"/>
        <v>11.98</v>
      </c>
      <c r="P19" s="37">
        <f t="shared" si="7"/>
        <v>11.64</v>
      </c>
      <c r="Q19" s="37">
        <f t="shared" si="7"/>
        <v>11.3</v>
      </c>
      <c r="R19" s="37">
        <f t="shared" si="7"/>
        <v>10.96</v>
      </c>
      <c r="S19" s="37">
        <f t="shared" si="7"/>
        <v>10.620000000000001</v>
      </c>
      <c r="T19" s="37">
        <v>9</v>
      </c>
      <c r="U19" s="33">
        <f t="shared" si="7"/>
        <v>8.66</v>
      </c>
      <c r="V19" s="33">
        <f t="shared" si="7"/>
        <v>8.32</v>
      </c>
      <c r="W19" s="33">
        <f t="shared" si="7"/>
        <v>7.98</v>
      </c>
      <c r="X19" s="33">
        <f t="shared" si="7"/>
        <v>7.6400000000000006</v>
      </c>
      <c r="Y19" s="33">
        <f t="shared" si="7"/>
        <v>7.3000000000000007</v>
      </c>
      <c r="Z19" s="33">
        <f t="shared" si="7"/>
        <v>6.9600000000000009</v>
      </c>
      <c r="AA19" s="33">
        <f t="shared" si="7"/>
        <v>6.620000000000001</v>
      </c>
      <c r="AB19" s="35" t="s">
        <v>187</v>
      </c>
      <c r="AC19" s="35" t="s">
        <v>187</v>
      </c>
      <c r="AD19" s="35" t="s">
        <v>187</v>
      </c>
      <c r="AE19" s="35" t="s">
        <v>187</v>
      </c>
      <c r="AF19" s="35" t="s">
        <v>187</v>
      </c>
      <c r="AG19" s="35" t="s">
        <v>187</v>
      </c>
      <c r="AH19" s="35" t="s">
        <v>187</v>
      </c>
      <c r="AI19" s="35" t="s">
        <v>187</v>
      </c>
      <c r="AJ19" s="35" t="s">
        <v>187</v>
      </c>
      <c r="AK19" s="35" t="s">
        <v>187</v>
      </c>
      <c r="AL19" s="35" t="s">
        <v>187</v>
      </c>
      <c r="AM19" s="35" t="s">
        <v>187</v>
      </c>
      <c r="AN19" s="61">
        <f t="shared" si="1"/>
        <v>0.20399999999999999</v>
      </c>
    </row>
    <row r="20" spans="1:40">
      <c r="A20" s="60" t="s">
        <v>211</v>
      </c>
      <c r="B20" s="43" t="s">
        <v>31</v>
      </c>
      <c r="C20" s="31" t="s">
        <v>212</v>
      </c>
      <c r="D20" s="32">
        <v>51</v>
      </c>
      <c r="E20" s="32">
        <v>35.700000000000003</v>
      </c>
      <c r="F20" s="32">
        <v>27</v>
      </c>
      <c r="G20" s="32">
        <v>19.5</v>
      </c>
      <c r="H20" s="32">
        <v>18</v>
      </c>
      <c r="I20" s="32">
        <v>16.5</v>
      </c>
      <c r="J20" s="32">
        <v>15</v>
      </c>
      <c r="K20" s="32">
        <v>13.5</v>
      </c>
      <c r="L20" s="37">
        <v>8</v>
      </c>
      <c r="M20" s="37">
        <f>SUM(L20-0.255)</f>
        <v>7.7450000000000001</v>
      </c>
      <c r="N20" s="37">
        <f t="shared" ref="N20:S20" si="9">SUM(M20-0.255)</f>
        <v>7.49</v>
      </c>
      <c r="O20" s="37">
        <f t="shared" si="9"/>
        <v>7.2350000000000003</v>
      </c>
      <c r="P20" s="37">
        <f t="shared" si="9"/>
        <v>6.98</v>
      </c>
      <c r="Q20" s="37">
        <f t="shared" si="9"/>
        <v>6.7250000000000005</v>
      </c>
      <c r="R20" s="37">
        <f t="shared" si="9"/>
        <v>6.4700000000000006</v>
      </c>
      <c r="S20" s="37">
        <f t="shared" si="9"/>
        <v>6.2150000000000007</v>
      </c>
      <c r="T20" s="36" t="s">
        <v>187</v>
      </c>
      <c r="U20" s="35" t="s">
        <v>187</v>
      </c>
      <c r="V20" s="35" t="s">
        <v>187</v>
      </c>
      <c r="W20" s="35" t="s">
        <v>187</v>
      </c>
      <c r="X20" s="35" t="s">
        <v>187</v>
      </c>
      <c r="Y20" s="35" t="s">
        <v>187</v>
      </c>
      <c r="Z20" s="35" t="s">
        <v>187</v>
      </c>
      <c r="AA20" s="35" t="s">
        <v>187</v>
      </c>
      <c r="AB20" s="35" t="s">
        <v>187</v>
      </c>
      <c r="AC20" s="35" t="s">
        <v>187</v>
      </c>
      <c r="AD20" s="35" t="s">
        <v>187</v>
      </c>
      <c r="AE20" s="35" t="s">
        <v>187</v>
      </c>
      <c r="AF20" s="35" t="s">
        <v>187</v>
      </c>
      <c r="AG20" s="35" t="s">
        <v>187</v>
      </c>
      <c r="AH20" s="35" t="s">
        <v>187</v>
      </c>
      <c r="AI20" s="35" t="s">
        <v>187</v>
      </c>
      <c r="AJ20" s="35" t="s">
        <v>187</v>
      </c>
      <c r="AK20" s="35" t="s">
        <v>187</v>
      </c>
      <c r="AL20" s="35" t="s">
        <v>187</v>
      </c>
      <c r="AM20" s="35" t="s">
        <v>187</v>
      </c>
      <c r="AN20" s="61">
        <f t="shared" si="1"/>
        <v>0.153</v>
      </c>
    </row>
    <row r="21" spans="1:40">
      <c r="A21" s="60" t="s">
        <v>213</v>
      </c>
      <c r="B21" s="43" t="s">
        <v>70</v>
      </c>
      <c r="C21" s="31" t="s">
        <v>214</v>
      </c>
      <c r="D21" s="32">
        <v>34</v>
      </c>
      <c r="E21" s="32">
        <v>26.04</v>
      </c>
      <c r="F21" s="32">
        <v>20.64</v>
      </c>
      <c r="G21" s="32">
        <v>12</v>
      </c>
      <c r="H21" s="32">
        <v>11</v>
      </c>
      <c r="I21" s="32">
        <v>10</v>
      </c>
      <c r="J21" s="32">
        <v>9</v>
      </c>
      <c r="K21" s="32">
        <v>8</v>
      </c>
      <c r="L21" s="37">
        <v>6</v>
      </c>
      <c r="M21" s="37">
        <f>SUM(L21-0.17)</f>
        <v>5.83</v>
      </c>
      <c r="N21" s="37">
        <f t="shared" ref="N21:S22" si="10">SUM(M21-0.17)</f>
        <v>5.66</v>
      </c>
      <c r="O21" s="37">
        <f t="shared" si="10"/>
        <v>5.49</v>
      </c>
      <c r="P21" s="37">
        <f t="shared" si="10"/>
        <v>5.32</v>
      </c>
      <c r="Q21" s="37">
        <f t="shared" si="10"/>
        <v>5.15</v>
      </c>
      <c r="R21" s="37">
        <f t="shared" si="10"/>
        <v>4.9800000000000004</v>
      </c>
      <c r="S21" s="37">
        <f t="shared" si="10"/>
        <v>4.8100000000000005</v>
      </c>
      <c r="T21" s="36" t="s">
        <v>187</v>
      </c>
      <c r="U21" s="35" t="s">
        <v>187</v>
      </c>
      <c r="V21" s="35" t="s">
        <v>187</v>
      </c>
      <c r="W21" s="35" t="s">
        <v>187</v>
      </c>
      <c r="X21" s="35" t="s">
        <v>187</v>
      </c>
      <c r="Y21" s="35" t="s">
        <v>187</v>
      </c>
      <c r="Z21" s="35" t="s">
        <v>187</v>
      </c>
      <c r="AA21" s="35" t="s">
        <v>187</v>
      </c>
      <c r="AB21" s="35" t="s">
        <v>187</v>
      </c>
      <c r="AC21" s="35" t="s">
        <v>187</v>
      </c>
      <c r="AD21" s="35" t="s">
        <v>187</v>
      </c>
      <c r="AE21" s="35" t="s">
        <v>187</v>
      </c>
      <c r="AF21" s="35" t="s">
        <v>187</v>
      </c>
      <c r="AG21" s="35" t="s">
        <v>187</v>
      </c>
      <c r="AH21" s="35" t="s">
        <v>187</v>
      </c>
      <c r="AI21" s="35" t="s">
        <v>187</v>
      </c>
      <c r="AJ21" s="35" t="s">
        <v>187</v>
      </c>
      <c r="AK21" s="35" t="s">
        <v>187</v>
      </c>
      <c r="AL21" s="35" t="s">
        <v>187</v>
      </c>
      <c r="AM21" s="35" t="s">
        <v>187</v>
      </c>
      <c r="AN21" s="61">
        <f t="shared" si="1"/>
        <v>0.10199999999999999</v>
      </c>
    </row>
    <row r="22" spans="1:40">
      <c r="A22" s="60" t="s">
        <v>215</v>
      </c>
      <c r="B22" s="43" t="s">
        <v>216</v>
      </c>
      <c r="C22" s="31" t="s">
        <v>217</v>
      </c>
      <c r="D22" s="32">
        <v>34</v>
      </c>
      <c r="E22" s="32">
        <v>26.04</v>
      </c>
      <c r="F22" s="32">
        <v>20.64</v>
      </c>
      <c r="G22" s="32">
        <v>12</v>
      </c>
      <c r="H22" s="32">
        <v>11</v>
      </c>
      <c r="I22" s="32">
        <v>10</v>
      </c>
      <c r="J22" s="32">
        <v>9</v>
      </c>
      <c r="K22" s="32">
        <v>8</v>
      </c>
      <c r="L22" s="37">
        <v>6</v>
      </c>
      <c r="M22" s="37">
        <f>SUM(L22-0.17)</f>
        <v>5.83</v>
      </c>
      <c r="N22" s="37">
        <f t="shared" si="10"/>
        <v>5.66</v>
      </c>
      <c r="O22" s="37">
        <f t="shared" si="10"/>
        <v>5.49</v>
      </c>
      <c r="P22" s="37">
        <f t="shared" si="10"/>
        <v>5.32</v>
      </c>
      <c r="Q22" s="37">
        <f t="shared" si="10"/>
        <v>5.15</v>
      </c>
      <c r="R22" s="37">
        <f t="shared" si="10"/>
        <v>4.9800000000000004</v>
      </c>
      <c r="S22" s="37">
        <f t="shared" si="10"/>
        <v>4.8100000000000005</v>
      </c>
      <c r="T22" s="35" t="s">
        <v>187</v>
      </c>
      <c r="U22" s="35" t="s">
        <v>187</v>
      </c>
      <c r="V22" s="35" t="s">
        <v>187</v>
      </c>
      <c r="W22" s="35" t="s">
        <v>187</v>
      </c>
      <c r="X22" s="35" t="s">
        <v>187</v>
      </c>
      <c r="Y22" s="35" t="s">
        <v>187</v>
      </c>
      <c r="Z22" s="35" t="s">
        <v>187</v>
      </c>
      <c r="AA22" s="35" t="s">
        <v>187</v>
      </c>
      <c r="AB22" s="35" t="s">
        <v>187</v>
      </c>
      <c r="AC22" s="35" t="s">
        <v>187</v>
      </c>
      <c r="AD22" s="35" t="s">
        <v>187</v>
      </c>
      <c r="AE22" s="35" t="s">
        <v>187</v>
      </c>
      <c r="AF22" s="35" t="s">
        <v>187</v>
      </c>
      <c r="AG22" s="35" t="s">
        <v>187</v>
      </c>
      <c r="AH22" s="35" t="s">
        <v>187</v>
      </c>
      <c r="AI22" s="35" t="s">
        <v>187</v>
      </c>
      <c r="AJ22" s="35" t="s">
        <v>187</v>
      </c>
      <c r="AK22" s="35" t="s">
        <v>187</v>
      </c>
      <c r="AL22" s="35" t="s">
        <v>187</v>
      </c>
      <c r="AM22" s="35" t="s">
        <v>187</v>
      </c>
      <c r="AN22" s="61">
        <f t="shared" si="1"/>
        <v>0.10199999999999999</v>
      </c>
    </row>
    <row r="23" spans="1:40">
      <c r="A23" s="60" t="s">
        <v>218</v>
      </c>
      <c r="B23" s="43" t="s">
        <v>108</v>
      </c>
      <c r="C23" s="31" t="s">
        <v>219</v>
      </c>
      <c r="D23" s="32">
        <v>25.5</v>
      </c>
      <c r="E23" s="32">
        <v>19.53</v>
      </c>
      <c r="F23" s="32">
        <v>15.48</v>
      </c>
      <c r="G23" s="32">
        <v>9</v>
      </c>
      <c r="H23" s="32">
        <v>8.25</v>
      </c>
      <c r="I23" s="32">
        <v>7.5</v>
      </c>
      <c r="J23" s="32">
        <v>6.75</v>
      </c>
      <c r="K23" s="32">
        <v>6</v>
      </c>
      <c r="L23" s="37">
        <v>5</v>
      </c>
      <c r="M23" s="37">
        <f>SUM(L23-0.1275)</f>
        <v>4.8724999999999996</v>
      </c>
      <c r="N23" s="37">
        <f t="shared" ref="N23:S23" si="11">SUM(M23-0.1275)</f>
        <v>4.7449999999999992</v>
      </c>
      <c r="O23" s="37">
        <f t="shared" si="11"/>
        <v>4.6174999999999988</v>
      </c>
      <c r="P23" s="37">
        <f t="shared" si="11"/>
        <v>4.4899999999999984</v>
      </c>
      <c r="Q23" s="37">
        <f t="shared" si="11"/>
        <v>4.362499999999998</v>
      </c>
      <c r="R23" s="37">
        <f t="shared" si="11"/>
        <v>4.2349999999999977</v>
      </c>
      <c r="S23" s="37">
        <f t="shared" si="11"/>
        <v>4.1074999999999973</v>
      </c>
      <c r="T23" s="35" t="s">
        <v>187</v>
      </c>
      <c r="U23" s="35" t="s">
        <v>187</v>
      </c>
      <c r="V23" s="35" t="s">
        <v>187</v>
      </c>
      <c r="W23" s="35" t="s">
        <v>187</v>
      </c>
      <c r="X23" s="35" t="s">
        <v>187</v>
      </c>
      <c r="Y23" s="35" t="s">
        <v>187</v>
      </c>
      <c r="Z23" s="35" t="s">
        <v>187</v>
      </c>
      <c r="AA23" s="35" t="s">
        <v>187</v>
      </c>
      <c r="AB23" s="35" t="s">
        <v>187</v>
      </c>
      <c r="AC23" s="35" t="s">
        <v>187</v>
      </c>
      <c r="AD23" s="35" t="s">
        <v>187</v>
      </c>
      <c r="AE23" s="35" t="s">
        <v>187</v>
      </c>
      <c r="AF23" s="35" t="s">
        <v>187</v>
      </c>
      <c r="AG23" s="35" t="s">
        <v>187</v>
      </c>
      <c r="AH23" s="35" t="s">
        <v>187</v>
      </c>
      <c r="AI23" s="35" t="s">
        <v>187</v>
      </c>
      <c r="AJ23" s="35" t="s">
        <v>187</v>
      </c>
      <c r="AK23" s="35" t="s">
        <v>187</v>
      </c>
      <c r="AL23" s="35" t="s">
        <v>187</v>
      </c>
      <c r="AM23" s="35" t="s">
        <v>187</v>
      </c>
      <c r="AN23" s="61">
        <f t="shared" si="1"/>
        <v>7.6499999999999999E-2</v>
      </c>
    </row>
    <row r="24" spans="1:40">
      <c r="A24" s="60" t="s">
        <v>220</v>
      </c>
      <c r="B24" s="43" t="s">
        <v>221</v>
      </c>
      <c r="C24" s="31" t="s">
        <v>222</v>
      </c>
      <c r="D24" s="32">
        <v>21.25</v>
      </c>
      <c r="E24" s="32">
        <v>14.5</v>
      </c>
      <c r="F24" s="32">
        <v>11.5</v>
      </c>
      <c r="G24" s="32">
        <v>7</v>
      </c>
      <c r="H24" s="32">
        <v>6.5</v>
      </c>
      <c r="I24" s="32">
        <v>6</v>
      </c>
      <c r="J24" s="32">
        <v>5.5</v>
      </c>
      <c r="K24" s="32">
        <v>5</v>
      </c>
      <c r="L24" s="37">
        <v>4</v>
      </c>
      <c r="M24" s="37">
        <f>SUM(L24-0.10625)</f>
        <v>3.8937499999999998</v>
      </c>
      <c r="N24" s="37">
        <f t="shared" ref="N24:S24" si="12">SUM(M24-0.10625)</f>
        <v>3.7874999999999996</v>
      </c>
      <c r="O24" s="37">
        <f t="shared" si="12"/>
        <v>3.6812499999999995</v>
      </c>
      <c r="P24" s="37">
        <f t="shared" si="12"/>
        <v>3.5749999999999993</v>
      </c>
      <c r="Q24" s="37">
        <f t="shared" si="12"/>
        <v>3.4687499999999991</v>
      </c>
      <c r="R24" s="37">
        <f t="shared" si="12"/>
        <v>3.3624999999999989</v>
      </c>
      <c r="S24" s="37">
        <f t="shared" si="12"/>
        <v>3.2562499999999988</v>
      </c>
      <c r="T24" s="35" t="s">
        <v>187</v>
      </c>
      <c r="U24" s="35" t="s">
        <v>187</v>
      </c>
      <c r="V24" s="35" t="s">
        <v>187</v>
      </c>
      <c r="W24" s="35" t="s">
        <v>187</v>
      </c>
      <c r="X24" s="35" t="s">
        <v>187</v>
      </c>
      <c r="Y24" s="35" t="s">
        <v>187</v>
      </c>
      <c r="Z24" s="35" t="s">
        <v>187</v>
      </c>
      <c r="AA24" s="35" t="s">
        <v>187</v>
      </c>
      <c r="AB24" s="35" t="s">
        <v>187</v>
      </c>
      <c r="AC24" s="35" t="s">
        <v>187</v>
      </c>
      <c r="AD24" s="35" t="s">
        <v>187</v>
      </c>
      <c r="AE24" s="35" t="s">
        <v>187</v>
      </c>
      <c r="AF24" s="35" t="s">
        <v>187</v>
      </c>
      <c r="AG24" s="35" t="s">
        <v>187</v>
      </c>
      <c r="AH24" s="35" t="s">
        <v>187</v>
      </c>
      <c r="AI24" s="35" t="s">
        <v>187</v>
      </c>
      <c r="AJ24" s="35" t="s">
        <v>187</v>
      </c>
      <c r="AK24" s="35" t="s">
        <v>187</v>
      </c>
      <c r="AL24" s="35" t="s">
        <v>187</v>
      </c>
      <c r="AM24" s="35" t="s">
        <v>187</v>
      </c>
      <c r="AN24" s="61">
        <f t="shared" si="1"/>
        <v>6.3750000000000001E-2</v>
      </c>
    </row>
    <row r="25" spans="1:40">
      <c r="A25" s="60" t="s">
        <v>223</v>
      </c>
      <c r="B25" s="43" t="s">
        <v>224</v>
      </c>
      <c r="C25" s="31" t="s">
        <v>225</v>
      </c>
      <c r="D25" s="32">
        <v>17</v>
      </c>
      <c r="E25" s="32">
        <v>13.02</v>
      </c>
      <c r="F25" s="32">
        <v>10.32</v>
      </c>
      <c r="G25" s="32">
        <v>6</v>
      </c>
      <c r="H25" s="32">
        <v>5.5</v>
      </c>
      <c r="I25" s="32">
        <v>5</v>
      </c>
      <c r="J25" s="32">
        <v>4.5</v>
      </c>
      <c r="K25" s="32">
        <v>4</v>
      </c>
      <c r="L25" s="37">
        <v>3</v>
      </c>
      <c r="M25" s="37">
        <f>SUM(L25-0.085)</f>
        <v>2.915</v>
      </c>
      <c r="N25" s="37">
        <f t="shared" ref="N25:S25" si="13">SUM(M25-0.085)</f>
        <v>2.83</v>
      </c>
      <c r="O25" s="37">
        <f t="shared" si="13"/>
        <v>2.7450000000000001</v>
      </c>
      <c r="P25" s="37">
        <f t="shared" si="13"/>
        <v>2.66</v>
      </c>
      <c r="Q25" s="37">
        <f t="shared" si="13"/>
        <v>2.5750000000000002</v>
      </c>
      <c r="R25" s="37">
        <f t="shared" si="13"/>
        <v>2.4900000000000002</v>
      </c>
      <c r="S25" s="37">
        <f t="shared" si="13"/>
        <v>2.4050000000000002</v>
      </c>
      <c r="T25" s="35" t="s">
        <v>187</v>
      </c>
      <c r="U25" s="35" t="s">
        <v>187</v>
      </c>
      <c r="V25" s="35" t="s">
        <v>187</v>
      </c>
      <c r="W25" s="35" t="s">
        <v>187</v>
      </c>
      <c r="X25" s="35" t="s">
        <v>187</v>
      </c>
      <c r="Y25" s="35" t="s">
        <v>187</v>
      </c>
      <c r="Z25" s="35" t="s">
        <v>187</v>
      </c>
      <c r="AA25" s="35" t="s">
        <v>187</v>
      </c>
      <c r="AB25" s="35" t="s">
        <v>187</v>
      </c>
      <c r="AC25" s="35" t="s">
        <v>187</v>
      </c>
      <c r="AD25" s="35" t="s">
        <v>187</v>
      </c>
      <c r="AE25" s="35" t="s">
        <v>187</v>
      </c>
      <c r="AF25" s="35" t="s">
        <v>187</v>
      </c>
      <c r="AG25" s="35" t="s">
        <v>187</v>
      </c>
      <c r="AH25" s="35" t="s">
        <v>187</v>
      </c>
      <c r="AI25" s="35" t="s">
        <v>187</v>
      </c>
      <c r="AJ25" s="35" t="s">
        <v>187</v>
      </c>
      <c r="AK25" s="35" t="s">
        <v>187</v>
      </c>
      <c r="AL25" s="35" t="s">
        <v>187</v>
      </c>
      <c r="AM25" s="35" t="s">
        <v>187</v>
      </c>
      <c r="AN25" s="61">
        <f t="shared" si="1"/>
        <v>5.0999999999999997E-2</v>
      </c>
    </row>
    <row r="26" spans="1:40" ht="24.75" thickBot="1">
      <c r="A26" s="38" t="s">
        <v>226</v>
      </c>
      <c r="B26" s="44" t="s">
        <v>227</v>
      </c>
      <c r="C26" s="22" t="s">
        <v>228</v>
      </c>
      <c r="D26" s="39">
        <v>11.48</v>
      </c>
      <c r="E26" s="39">
        <v>8.7899999999999991</v>
      </c>
      <c r="F26" s="39">
        <v>6.97</v>
      </c>
      <c r="G26" s="39">
        <v>4.05</v>
      </c>
      <c r="H26" s="39">
        <v>3.71</v>
      </c>
      <c r="I26" s="39">
        <v>3.38</v>
      </c>
      <c r="J26" s="39">
        <v>3.04</v>
      </c>
      <c r="K26" s="39">
        <v>2.7</v>
      </c>
      <c r="L26" s="40">
        <v>2</v>
      </c>
      <c r="M26" s="40">
        <f>SUM(L26-0.0574)</f>
        <v>1.9426000000000001</v>
      </c>
      <c r="N26" s="40">
        <f t="shared" ref="N26:AA26" si="14">SUM(M26-0.0574)</f>
        <v>1.8852000000000002</v>
      </c>
      <c r="O26" s="40">
        <f t="shared" si="14"/>
        <v>1.8278000000000003</v>
      </c>
      <c r="P26" s="40">
        <f t="shared" si="14"/>
        <v>1.7704000000000004</v>
      </c>
      <c r="Q26" s="40">
        <f t="shared" si="14"/>
        <v>1.7130000000000005</v>
      </c>
      <c r="R26" s="40">
        <f t="shared" si="14"/>
        <v>1.6556000000000006</v>
      </c>
      <c r="S26" s="40">
        <f t="shared" si="14"/>
        <v>1.5982000000000007</v>
      </c>
      <c r="T26" s="40">
        <v>1.3</v>
      </c>
      <c r="U26" s="40">
        <f t="shared" si="14"/>
        <v>1.2426000000000001</v>
      </c>
      <c r="V26" s="40">
        <f t="shared" si="14"/>
        <v>1.1852000000000003</v>
      </c>
      <c r="W26" s="40">
        <f t="shared" si="14"/>
        <v>1.1278000000000004</v>
      </c>
      <c r="X26" s="40">
        <f t="shared" si="14"/>
        <v>1.0704000000000005</v>
      </c>
      <c r="Y26" s="40">
        <f t="shared" si="14"/>
        <v>1.0130000000000006</v>
      </c>
      <c r="Z26" s="40">
        <f t="shared" si="14"/>
        <v>0.95560000000000056</v>
      </c>
      <c r="AA26" s="40">
        <f t="shared" si="14"/>
        <v>0.89820000000000055</v>
      </c>
      <c r="AB26" s="41" t="s">
        <v>187</v>
      </c>
      <c r="AC26" s="41" t="s">
        <v>187</v>
      </c>
      <c r="AD26" s="41" t="s">
        <v>187</v>
      </c>
      <c r="AE26" s="41" t="s">
        <v>187</v>
      </c>
      <c r="AF26" s="41" t="s">
        <v>187</v>
      </c>
      <c r="AG26" s="41" t="s">
        <v>187</v>
      </c>
      <c r="AH26" s="41" t="s">
        <v>187</v>
      </c>
      <c r="AI26" s="41" t="s">
        <v>187</v>
      </c>
      <c r="AJ26" s="41" t="s">
        <v>187</v>
      </c>
      <c r="AK26" s="41" t="s">
        <v>187</v>
      </c>
      <c r="AL26" s="41" t="s">
        <v>187</v>
      </c>
      <c r="AM26" s="41" t="s">
        <v>187</v>
      </c>
      <c r="AN26" s="42">
        <f t="shared" si="1"/>
        <v>3.4439999999999998E-2</v>
      </c>
    </row>
  </sheetData>
  <mergeCells count="42">
    <mergeCell ref="AM8:AM9"/>
    <mergeCell ref="AN8:AN9"/>
    <mergeCell ref="AG8:AG9"/>
    <mergeCell ref="AH8:AH9"/>
    <mergeCell ref="AI8:AI9"/>
    <mergeCell ref="AJ8:AJ9"/>
    <mergeCell ref="AK8:AK9"/>
    <mergeCell ref="AL8:AL9"/>
    <mergeCell ref="S8:S9"/>
    <mergeCell ref="AF8:AF9"/>
    <mergeCell ref="U8:U9"/>
    <mergeCell ref="V8:V9"/>
    <mergeCell ref="W8:W9"/>
    <mergeCell ref="X8:X9"/>
    <mergeCell ref="Y8:Y9"/>
    <mergeCell ref="Z8:Z9"/>
    <mergeCell ref="AA8:AA9"/>
    <mergeCell ref="AB8:AB9"/>
    <mergeCell ref="AC8:AC9"/>
    <mergeCell ref="AD8:AD9"/>
    <mergeCell ref="AE8:AE9"/>
    <mergeCell ref="N8:N9"/>
    <mergeCell ref="O8:O9"/>
    <mergeCell ref="P8:P9"/>
    <mergeCell ref="Q8:Q9"/>
    <mergeCell ref="R8:R9"/>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17" t="s">
        <v>229</v>
      </c>
    </row>
    <row r="2" spans="1:1" s="19" customFormat="1" ht="15" customHeight="1">
      <c r="A2" s="18" t="s">
        <v>230</v>
      </c>
    </row>
    <row r="3" spans="1:1" s="19" customFormat="1" ht="15" customHeight="1">
      <c r="A3" s="18" t="s">
        <v>231</v>
      </c>
    </row>
    <row r="4" spans="1:1" s="19" customFormat="1" ht="15" customHeight="1">
      <c r="A4" s="18" t="s">
        <v>232</v>
      </c>
    </row>
    <row r="5" spans="1:1" s="19" customFormat="1" ht="15" customHeight="1">
      <c r="A5" s="18" t="s">
        <v>233</v>
      </c>
    </row>
    <row r="6" spans="1:1" s="19" customFormat="1" ht="15" customHeight="1">
      <c r="A6" s="18" t="s">
        <v>234</v>
      </c>
    </row>
    <row r="7" spans="1:1" s="19" customFormat="1" ht="15" customHeight="1">
      <c r="A7" s="18" t="s">
        <v>235</v>
      </c>
    </row>
    <row r="8" spans="1:1" s="19" customFormat="1" ht="15" customHeight="1">
      <c r="A8" s="18" t="s">
        <v>236</v>
      </c>
    </row>
    <row r="9" spans="1:1" s="19" customFormat="1" ht="15" customHeight="1">
      <c r="A9" s="18" t="s">
        <v>237</v>
      </c>
    </row>
    <row r="10" spans="1:1" s="19" customFormat="1" ht="15" customHeight="1">
      <c r="A10" s="18" t="s">
        <v>238</v>
      </c>
    </row>
    <row r="11" spans="1:1" s="19" customFormat="1" ht="15" customHeight="1">
      <c r="A11" s="18" t="s">
        <v>239</v>
      </c>
    </row>
    <row r="12" spans="1:1" s="19" customFormat="1" ht="15" customHeight="1">
      <c r="A12" s="18" t="s">
        <v>240</v>
      </c>
    </row>
    <row r="13" spans="1:1" s="19" customFormat="1" ht="15" customHeight="1">
      <c r="A13" s="18" t="s">
        <v>241</v>
      </c>
    </row>
    <row r="14" spans="1:1" s="19" customFormat="1" ht="15" customHeight="1">
      <c r="A14" s="18" t="s">
        <v>242</v>
      </c>
    </row>
    <row r="15" spans="1:1" s="19" customFormat="1" ht="15" customHeight="1">
      <c r="A15" s="18" t="s">
        <v>243</v>
      </c>
    </row>
    <row r="16" spans="1:1" s="19" customFormat="1" ht="15" customHeight="1">
      <c r="A16" s="18" t="s">
        <v>244</v>
      </c>
    </row>
    <row r="17" spans="1:1" s="19" customFormat="1" ht="15" customHeight="1">
      <c r="A17" s="18" t="s">
        <v>245</v>
      </c>
    </row>
    <row r="18" spans="1:1" s="19" customFormat="1" ht="15" customHeight="1">
      <c r="A18" s="18" t="s">
        <v>246</v>
      </c>
    </row>
    <row r="19" spans="1:1" s="19" customFormat="1" ht="15" customHeight="1">
      <c r="A19" s="18" t="s">
        <v>247</v>
      </c>
    </row>
    <row r="20" spans="1:1" s="19" customFormat="1" ht="15" customHeight="1">
      <c r="A20" s="18" t="s">
        <v>248</v>
      </c>
    </row>
    <row r="21" spans="1:1" s="19" customFormat="1" ht="15" customHeight="1">
      <c r="A21" s="18" t="s">
        <v>249</v>
      </c>
    </row>
    <row r="22" spans="1:1" s="19" customFormat="1" ht="15" customHeight="1">
      <c r="A22" s="18" t="s">
        <v>250</v>
      </c>
    </row>
    <row r="23" spans="1:1" s="19" customFormat="1" ht="15" customHeight="1">
      <c r="A23" s="18" t="s">
        <v>251</v>
      </c>
    </row>
    <row r="24" spans="1:1" s="19" customFormat="1" ht="15" customHeight="1">
      <c r="A24" s="18" t="s">
        <v>252</v>
      </c>
    </row>
    <row r="25" spans="1:1" s="19" customFormat="1" ht="15" customHeight="1">
      <c r="A25" s="18" t="s">
        <v>253</v>
      </c>
    </row>
    <row r="26" spans="1:1" s="19" customFormat="1" ht="15" customHeight="1">
      <c r="A26" s="18" t="s">
        <v>254</v>
      </c>
    </row>
    <row r="27" spans="1:1" s="19" customFormat="1" ht="15" customHeight="1">
      <c r="A27" s="18" t="s">
        <v>255</v>
      </c>
    </row>
    <row r="28" spans="1:1" s="19" customFormat="1" ht="15" customHeight="1">
      <c r="A28" s="18" t="s">
        <v>256</v>
      </c>
    </row>
    <row r="29" spans="1:1" s="19" customFormat="1" ht="15" customHeight="1">
      <c r="A29" s="18" t="s">
        <v>257</v>
      </c>
    </row>
    <row r="30" spans="1:1" s="19" customFormat="1" ht="15" customHeight="1">
      <c r="A30" s="18" t="s">
        <v>258</v>
      </c>
    </row>
    <row r="31" spans="1:1" s="19" customFormat="1" ht="15" customHeight="1">
      <c r="A31" s="18" t="s">
        <v>259</v>
      </c>
    </row>
    <row r="32" spans="1:1" s="19" customFormat="1" ht="15" customHeight="1">
      <c r="A32" s="18" t="s">
        <v>260</v>
      </c>
    </row>
    <row r="33" spans="1:1" s="19" customFormat="1" ht="15" customHeight="1">
      <c r="A33" s="18" t="s">
        <v>261</v>
      </c>
    </row>
    <row r="34" spans="1:1" s="19" customFormat="1" ht="15" customHeight="1">
      <c r="A34" s="18" t="s">
        <v>262</v>
      </c>
    </row>
    <row r="35" spans="1:1" s="19" customFormat="1" ht="15" customHeight="1">
      <c r="A35" s="18" t="s">
        <v>263</v>
      </c>
    </row>
    <row r="36" spans="1:1" s="19" customFormat="1" ht="15" customHeight="1">
      <c r="A36" s="18" t="s">
        <v>264</v>
      </c>
    </row>
    <row r="37" spans="1:1" s="19" customFormat="1" ht="15" customHeight="1">
      <c r="A37" s="18" t="s">
        <v>265</v>
      </c>
    </row>
    <row r="38" spans="1:1" s="19" customFormat="1" ht="15" customHeight="1">
      <c r="A38" s="18" t="s">
        <v>266</v>
      </c>
    </row>
    <row r="39" spans="1:1" s="19" customFormat="1" ht="15" customHeight="1">
      <c r="A39" s="18" t="s">
        <v>267</v>
      </c>
    </row>
    <row r="40" spans="1:1" s="19" customFormat="1" ht="15" customHeight="1">
      <c r="A40" s="18" t="s">
        <v>268</v>
      </c>
    </row>
    <row r="41" spans="1:1" s="19" customFormat="1" ht="15" customHeight="1">
      <c r="A41" s="18" t="s">
        <v>269</v>
      </c>
    </row>
    <row r="42" spans="1:1" s="19" customFormat="1" ht="15" customHeight="1">
      <c r="A42" s="18" t="s">
        <v>270</v>
      </c>
    </row>
    <row r="43" spans="1:1" s="19" customFormat="1" ht="15" customHeight="1">
      <c r="A43" s="18" t="s">
        <v>271</v>
      </c>
    </row>
    <row r="44" spans="1:1" s="19" customFormat="1" ht="15" customHeight="1">
      <c r="A44" s="18" t="s">
        <v>272</v>
      </c>
    </row>
    <row r="45" spans="1:1" s="19" customFormat="1" ht="15" customHeight="1">
      <c r="A45" s="18" t="s">
        <v>273</v>
      </c>
    </row>
    <row r="46" spans="1:1" s="19" customFormat="1" ht="15" customHeight="1">
      <c r="A46" s="18" t="s">
        <v>274</v>
      </c>
    </row>
    <row r="47" spans="1:1" s="19" customFormat="1" ht="15" customHeight="1">
      <c r="A47" s="18" t="s">
        <v>275</v>
      </c>
    </row>
    <row r="48" spans="1:1" s="19" customFormat="1" ht="15" customHeight="1">
      <c r="A48" s="18" t="s">
        <v>276</v>
      </c>
    </row>
    <row r="49" spans="1:1" s="19" customFormat="1" ht="15" customHeight="1">
      <c r="A49" s="18" t="s">
        <v>277</v>
      </c>
    </row>
    <row r="50" spans="1:1" s="19" customFormat="1" ht="15" customHeight="1">
      <c r="A50" s="18" t="s">
        <v>278</v>
      </c>
    </row>
    <row r="51" spans="1:1" s="19" customFormat="1" ht="15" customHeight="1">
      <c r="A51" s="18" t="s">
        <v>279</v>
      </c>
    </row>
    <row r="52" spans="1:1" s="19" customFormat="1" ht="15" customHeight="1">
      <c r="A52" s="18" t="s">
        <v>280</v>
      </c>
    </row>
    <row r="53" spans="1:1" s="19" customFormat="1" ht="15" customHeight="1">
      <c r="A53" s="18" t="s">
        <v>281</v>
      </c>
    </row>
    <row r="54" spans="1:1" s="19" customFormat="1" ht="15" customHeight="1">
      <c r="A54" s="18" t="s">
        <v>282</v>
      </c>
    </row>
    <row r="55" spans="1:1" s="19" customFormat="1" ht="15" customHeight="1">
      <c r="A55" s="18" t="s">
        <v>283</v>
      </c>
    </row>
    <row r="56" spans="1:1" s="19" customFormat="1" ht="15" customHeight="1">
      <c r="A56" s="18" t="s">
        <v>284</v>
      </c>
    </row>
    <row r="57" spans="1:1" s="19" customFormat="1" ht="15" customHeight="1">
      <c r="A57" s="18" t="s">
        <v>285</v>
      </c>
    </row>
    <row r="58" spans="1:1" s="19" customFormat="1" ht="15" customHeight="1">
      <c r="A58" s="18" t="s">
        <v>286</v>
      </c>
    </row>
    <row r="59" spans="1:1" s="19" customFormat="1" ht="15" customHeight="1">
      <c r="A59" s="18" t="s">
        <v>287</v>
      </c>
    </row>
    <row r="60" spans="1:1" s="19" customFormat="1" ht="15" customHeight="1">
      <c r="A60" s="18" t="s">
        <v>288</v>
      </c>
    </row>
    <row r="61" spans="1:1" s="19" customFormat="1" ht="15" customHeight="1">
      <c r="A61" s="18" t="s">
        <v>289</v>
      </c>
    </row>
    <row r="62" spans="1:1" s="19" customFormat="1" ht="15" customHeight="1">
      <c r="A62" s="18" t="s">
        <v>290</v>
      </c>
    </row>
    <row r="63" spans="1:1" s="19" customFormat="1" ht="15" customHeight="1">
      <c r="A63" s="18" t="s">
        <v>291</v>
      </c>
    </row>
    <row r="64" spans="1:1" s="19" customFormat="1" ht="15" customHeight="1">
      <c r="A64" s="18" t="s">
        <v>292</v>
      </c>
    </row>
    <row r="65" spans="1:1" s="19" customFormat="1" ht="15" customHeight="1">
      <c r="A65" s="18" t="s">
        <v>293</v>
      </c>
    </row>
    <row r="66" spans="1:1" s="19" customFormat="1" ht="15" customHeight="1">
      <c r="A66" s="18" t="s">
        <v>294</v>
      </c>
    </row>
    <row r="67" spans="1:1" s="19" customFormat="1" ht="15" customHeight="1">
      <c r="A67" s="18" t="s">
        <v>295</v>
      </c>
    </row>
    <row r="68" spans="1:1" s="19" customFormat="1" ht="15" customHeight="1">
      <c r="A68" s="18" t="s">
        <v>296</v>
      </c>
    </row>
    <row r="69" spans="1:1" s="19" customFormat="1" ht="15" customHeight="1">
      <c r="A69" s="18" t="s">
        <v>297</v>
      </c>
    </row>
    <row r="70" spans="1:1" s="19" customFormat="1" ht="15" customHeight="1">
      <c r="A70" s="18" t="s">
        <v>298</v>
      </c>
    </row>
    <row r="71" spans="1:1" s="19" customFormat="1" ht="15" customHeight="1">
      <c r="A71" s="18" t="s">
        <v>299</v>
      </c>
    </row>
    <row r="72" spans="1:1" s="19" customFormat="1" ht="15" customHeight="1">
      <c r="A72" s="18" t="s">
        <v>300</v>
      </c>
    </row>
    <row r="73" spans="1:1" s="19" customFormat="1" ht="15" customHeight="1">
      <c r="A73" s="18" t="s">
        <v>301</v>
      </c>
    </row>
    <row r="74" spans="1:1" s="19" customFormat="1" ht="15" customHeight="1">
      <c r="A74" s="18" t="s">
        <v>302</v>
      </c>
    </row>
    <row r="75" spans="1:1" s="19" customFormat="1" ht="15" customHeight="1">
      <c r="A75" s="18" t="s">
        <v>303</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6CB92C11A11C4849B1A04E87CB5CBA3E0030B4B22639958348BB650078C5F51DFD" ma:contentTypeVersion="" ma:contentTypeDescription="" ma:contentTypeScope="" ma:versionID="78f623796d92aa5a73c078c4add533ac">
  <xsd:schema xmlns:xsd="http://www.w3.org/2001/XMLSchema" xmlns:xs="http://www.w3.org/2001/XMLSchema" xmlns:p="http://schemas.microsoft.com/office/2006/metadata/properties" xmlns:ns1="http://schemas.microsoft.com/sharepoint/v3" xmlns:ns2="EEB1BADD-BB60-41A7-9472-8C6B6F74BEAC" targetNamespace="http://schemas.microsoft.com/office/2006/metadata/properties" ma:root="true" ma:fieldsID="0564a72554c11c4f8252d4022b1cb451" ns1:_="" ns2:_="">
    <xsd:import namespace="http://schemas.microsoft.com/sharepoint/v3"/>
    <xsd:import namespace="EEB1BADD-BB60-41A7-9472-8C6B6F74BEAC"/>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EB1BADD-BB60-41A7-9472-8C6B6F74BEAC"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EEB1BADD-BB60-41A7-9472-8C6B6F74BEAC" xsi:nil="true"/>
    <Comments xmlns="EEB1BADD-BB60-41A7-9472-8C6B6F74BEAC" xsi:nil="true"/>
    <alreadyChecked xmlns="EEB1BADD-BB60-41A7-9472-8C6B6F74BEAC" xsi:nil="true"/>
    <xd_ProgID xmlns="http://schemas.microsoft.com/sharepoint/v3" xsi:nil="true"/>
  </documentManagement>
</p:properties>
</file>

<file path=customXml/itemProps1.xml><?xml version="1.0" encoding="utf-8"?>
<ds:datastoreItem xmlns:ds="http://schemas.openxmlformats.org/officeDocument/2006/customXml" ds:itemID="{FEB7D518-C7B2-4B11-9E63-8417A9588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B1BADD-BB60-41A7-9472-8C6B6F74B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C8BA6-4B1B-4A20-91C7-28354E7435B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EEB1BADD-BB60-41A7-9472-8C6B6F74BEA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subject/>
  <dc:creator>Dell</dc:creator>
  <cp:keywords/>
  <dc:description/>
  <cp:lastModifiedBy>Daukantienė Inga | ŠMSM</cp:lastModifiedBy>
  <cp:revision/>
  <dcterms:created xsi:type="dcterms:W3CDTF">2013-11-12T13:42:11Z</dcterms:created>
  <dcterms:modified xsi:type="dcterms:W3CDTF">2021-03-13T11:32:45Z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0x0101006CB92C11A11C4849B1A04E87CB5CBA3E0030B4B22639958348BB650078C5F51DFD</vt:lpwstr>
  </property>
</Properties>
</file>