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20" i="2" l="1"/>
  <c r="N612" i="2"/>
  <c r="N613" i="2"/>
  <c r="N614" i="2"/>
  <c r="N615" i="2"/>
  <c r="N616" i="2"/>
  <c r="N617" i="2"/>
  <c r="N618" i="2"/>
  <c r="N619" i="2"/>
  <c r="N611" i="2"/>
  <c r="N595" i="2"/>
  <c r="N596" i="2"/>
  <c r="N597" i="2"/>
  <c r="N598" i="2"/>
  <c r="N599" i="2"/>
  <c r="N600" i="2"/>
  <c r="N601" i="2"/>
  <c r="N602" i="2"/>
  <c r="N603" i="2"/>
  <c r="N594" i="2"/>
  <c r="N578" i="2"/>
  <c r="N579" i="2"/>
  <c r="N580" i="2"/>
  <c r="N581" i="2"/>
  <c r="N582" i="2"/>
  <c r="N583" i="2"/>
  <c r="N584" i="2"/>
  <c r="N585" i="2"/>
  <c r="N586" i="2"/>
  <c r="N577" i="2"/>
  <c r="N561" i="2"/>
  <c r="N562" i="2"/>
  <c r="N563" i="2"/>
  <c r="N564" i="2"/>
  <c r="N565" i="2"/>
  <c r="N566" i="2"/>
  <c r="N567" i="2"/>
  <c r="N568" i="2"/>
  <c r="N569" i="2"/>
  <c r="N560" i="2"/>
  <c r="N544" i="2"/>
  <c r="N545" i="2"/>
  <c r="N546" i="2"/>
  <c r="N547" i="2"/>
  <c r="N548" i="2"/>
  <c r="N549" i="2"/>
  <c r="N550" i="2"/>
  <c r="N551" i="2"/>
  <c r="N552" i="2"/>
  <c r="N543" i="2"/>
  <c r="N527" i="2"/>
  <c r="N528" i="2"/>
  <c r="N529" i="2"/>
  <c r="N530" i="2"/>
  <c r="N531" i="2"/>
  <c r="N532" i="2"/>
  <c r="N533" i="2"/>
  <c r="N534" i="2"/>
  <c r="N535" i="2"/>
  <c r="N526" i="2"/>
  <c r="N510" i="2"/>
  <c r="N511" i="2"/>
  <c r="N512" i="2"/>
  <c r="N513" i="2"/>
  <c r="N514" i="2"/>
  <c r="N515" i="2"/>
  <c r="N516" i="2"/>
  <c r="N517" i="2"/>
  <c r="N518" i="2"/>
  <c r="N509" i="2"/>
  <c r="N493" i="2"/>
  <c r="N494" i="2"/>
  <c r="N495" i="2"/>
  <c r="N496" i="2"/>
  <c r="N497" i="2"/>
  <c r="N498" i="2"/>
  <c r="N499" i="2"/>
  <c r="N500" i="2"/>
  <c r="N501" i="2"/>
  <c r="N492" i="2"/>
  <c r="N476" i="2"/>
  <c r="N477" i="2"/>
  <c r="N478" i="2"/>
  <c r="N479" i="2"/>
  <c r="N480" i="2"/>
  <c r="N481" i="2"/>
  <c r="N482" i="2"/>
  <c r="N483" i="2"/>
  <c r="N484" i="2"/>
  <c r="N475" i="2"/>
  <c r="N459" i="2"/>
  <c r="N460" i="2"/>
  <c r="N461" i="2"/>
  <c r="N462" i="2"/>
  <c r="N463" i="2"/>
  <c r="N464" i="2"/>
  <c r="N465" i="2"/>
  <c r="N466" i="2"/>
  <c r="N467" i="2"/>
  <c r="N458" i="2"/>
  <c r="N442" i="2"/>
  <c r="N443" i="2"/>
  <c r="N444" i="2"/>
  <c r="N445" i="2"/>
  <c r="N446" i="2"/>
  <c r="N447" i="2"/>
  <c r="N448" i="2"/>
  <c r="N449" i="2"/>
  <c r="N450" i="2"/>
  <c r="N441" i="2"/>
  <c r="N425" i="2"/>
  <c r="N426" i="2"/>
  <c r="N427" i="2"/>
  <c r="N428" i="2"/>
  <c r="N429" i="2"/>
  <c r="N430" i="2"/>
  <c r="N431" i="2"/>
  <c r="N432" i="2"/>
  <c r="N433" i="2"/>
  <c r="N424" i="2"/>
  <c r="N408" i="2"/>
  <c r="N409" i="2"/>
  <c r="N410" i="2"/>
  <c r="N411" i="2"/>
  <c r="N412" i="2"/>
  <c r="N413" i="2"/>
  <c r="N414" i="2"/>
  <c r="N415" i="2"/>
  <c r="N416" i="2"/>
  <c r="N407" i="2"/>
  <c r="N391" i="2"/>
  <c r="N392" i="2"/>
  <c r="N393" i="2"/>
  <c r="N394" i="2"/>
  <c r="N395" i="2"/>
  <c r="N396" i="2"/>
  <c r="N397" i="2"/>
  <c r="N398" i="2"/>
  <c r="N399" i="2"/>
  <c r="N390" i="2"/>
  <c r="N374" i="2"/>
  <c r="N375" i="2"/>
  <c r="N376" i="2"/>
  <c r="N377" i="2"/>
  <c r="N378" i="2"/>
  <c r="N379" i="2"/>
  <c r="N380" i="2"/>
  <c r="N381" i="2"/>
  <c r="N382" i="2"/>
  <c r="N373" i="2"/>
  <c r="N357" i="2"/>
  <c r="N358" i="2"/>
  <c r="N359" i="2"/>
  <c r="N360" i="2"/>
  <c r="N361" i="2"/>
  <c r="N362" i="2"/>
  <c r="N363" i="2"/>
  <c r="N364" i="2"/>
  <c r="N365" i="2"/>
  <c r="N356" i="2"/>
  <c r="N340" i="2"/>
  <c r="N341" i="2"/>
  <c r="N342" i="2"/>
  <c r="N343" i="2"/>
  <c r="N344" i="2"/>
  <c r="N345" i="2"/>
  <c r="N346" i="2"/>
  <c r="N347" i="2"/>
  <c r="N348" i="2"/>
  <c r="N339" i="2"/>
  <c r="N323" i="2"/>
  <c r="N324" i="2"/>
  <c r="N325" i="2"/>
  <c r="N326" i="2"/>
  <c r="N327" i="2"/>
  <c r="N328" i="2"/>
  <c r="N329" i="2"/>
  <c r="N330" i="2"/>
  <c r="N331" i="2"/>
  <c r="N322" i="2"/>
  <c r="N306" i="2"/>
  <c r="N307" i="2"/>
  <c r="N308" i="2"/>
  <c r="N309" i="2"/>
  <c r="N310" i="2"/>
  <c r="N311" i="2"/>
  <c r="N312" i="2"/>
  <c r="N313" i="2"/>
  <c r="N314" i="2"/>
  <c r="N305" i="2"/>
  <c r="N288" i="2"/>
  <c r="N289" i="2"/>
  <c r="N290" i="2"/>
  <c r="N291" i="2"/>
  <c r="N292" i="2"/>
  <c r="N293" i="2"/>
  <c r="N294" i="2"/>
  <c r="N295" i="2"/>
  <c r="N296" i="2"/>
  <c r="N287" i="2"/>
  <c r="N271" i="2"/>
  <c r="N272" i="2"/>
  <c r="N273" i="2"/>
  <c r="N274" i="2"/>
  <c r="N275" i="2"/>
  <c r="N276" i="2"/>
  <c r="N277" i="2"/>
  <c r="N278" i="2"/>
  <c r="N279" i="2"/>
  <c r="N270" i="2"/>
  <c r="N253" i="2"/>
  <c r="N254" i="2"/>
  <c r="N255" i="2"/>
  <c r="N256" i="2"/>
  <c r="N257" i="2"/>
  <c r="N258" i="2"/>
  <c r="N259" i="2"/>
  <c r="N260" i="2"/>
  <c r="N261" i="2"/>
  <c r="N252" i="2"/>
  <c r="N235" i="2"/>
  <c r="N236" i="2"/>
  <c r="N237" i="2"/>
  <c r="N238" i="2"/>
  <c r="N239" i="2"/>
  <c r="N240" i="2"/>
  <c r="N241" i="2"/>
  <c r="N242" i="2"/>
  <c r="N243" i="2"/>
  <c r="N234" i="2"/>
  <c r="N225" i="2"/>
  <c r="N217" i="2"/>
  <c r="N218" i="2"/>
  <c r="N219" i="2"/>
  <c r="N220" i="2"/>
  <c r="N221" i="2"/>
  <c r="N222" i="2"/>
  <c r="N223" i="2"/>
  <c r="N224" i="2"/>
  <c r="N216" i="2"/>
  <c r="N199" i="2"/>
  <c r="N200" i="2"/>
  <c r="N201" i="2"/>
  <c r="N202" i="2"/>
  <c r="N203" i="2"/>
  <c r="N204" i="2"/>
  <c r="N205" i="2"/>
  <c r="N206" i="2"/>
  <c r="N207" i="2"/>
  <c r="N198" i="2"/>
  <c r="N181" i="2"/>
  <c r="N182" i="2"/>
  <c r="N183" i="2"/>
  <c r="N184" i="2"/>
  <c r="N185" i="2"/>
  <c r="N186" i="2"/>
  <c r="N187" i="2"/>
  <c r="N188" i="2"/>
  <c r="N189" i="2"/>
  <c r="N180" i="2"/>
  <c r="N164" i="2"/>
  <c r="N165" i="2"/>
  <c r="N166" i="2"/>
  <c r="N167" i="2"/>
  <c r="N168" i="2"/>
  <c r="N169" i="2"/>
  <c r="N170" i="2"/>
  <c r="N171" i="2"/>
  <c r="N172" i="2"/>
  <c r="N163" i="2"/>
  <c r="N146" i="2"/>
  <c r="N147" i="2"/>
  <c r="N148" i="2"/>
  <c r="N149" i="2"/>
  <c r="N150" i="2"/>
  <c r="N151" i="2"/>
  <c r="N152" i="2"/>
  <c r="N153" i="2"/>
  <c r="N154" i="2"/>
  <c r="N145" i="2"/>
  <c r="N128" i="2"/>
  <c r="N129" i="2"/>
  <c r="N130" i="2"/>
  <c r="N131" i="2"/>
  <c r="N132" i="2"/>
  <c r="N133" i="2"/>
  <c r="N134" i="2"/>
  <c r="N135" i="2"/>
  <c r="N136" i="2"/>
  <c r="N127" i="2"/>
  <c r="N110" i="2"/>
  <c r="N111" i="2"/>
  <c r="N112" i="2"/>
  <c r="N113" i="2"/>
  <c r="N114" i="2"/>
  <c r="N115" i="2"/>
  <c r="N116" i="2"/>
  <c r="N117" i="2"/>
  <c r="N118" i="2"/>
  <c r="N109" i="2"/>
  <c r="N93" i="2"/>
  <c r="N94" i="2"/>
  <c r="N95" i="2"/>
  <c r="N96" i="2"/>
  <c r="N97" i="2"/>
  <c r="N98" i="2"/>
  <c r="N99" i="2"/>
  <c r="N100" i="2"/>
  <c r="N101" i="2"/>
  <c r="N92" i="2"/>
  <c r="N76" i="2"/>
  <c r="N77" i="2"/>
  <c r="N78" i="2"/>
  <c r="N79" i="2"/>
  <c r="N80" i="2"/>
  <c r="N81" i="2"/>
  <c r="N82" i="2"/>
  <c r="N83" i="2"/>
  <c r="N84" i="2"/>
  <c r="N75" i="2"/>
  <c r="N58" i="2"/>
  <c r="N59" i="2"/>
  <c r="N60" i="2"/>
  <c r="N61" i="2"/>
  <c r="N62" i="2"/>
  <c r="N63" i="2"/>
  <c r="N64" i="2"/>
  <c r="N65" i="2"/>
  <c r="N66" i="2"/>
  <c r="N57" i="2"/>
  <c r="N39" i="2"/>
  <c r="N40" i="2"/>
  <c r="N41" i="2"/>
  <c r="N42" i="2"/>
  <c r="N43" i="2"/>
  <c r="N44" i="2"/>
  <c r="N45" i="2"/>
  <c r="N46" i="2"/>
  <c r="N47" i="2"/>
  <c r="N38" i="2"/>
  <c r="N20" i="2"/>
  <c r="N21" i="2"/>
  <c r="N22" i="2"/>
  <c r="N23" i="2"/>
  <c r="N24" i="2"/>
  <c r="N25" i="2"/>
  <c r="N26" i="2"/>
  <c r="N27" i="2"/>
  <c r="N28" i="2"/>
  <c r="N19" i="2"/>
  <c r="O620" i="2"/>
  <c r="O612" i="2"/>
  <c r="O613" i="2"/>
  <c r="O614" i="2"/>
  <c r="O615" i="2"/>
  <c r="O616" i="2"/>
  <c r="O617" i="2"/>
  <c r="O618" i="2"/>
  <c r="O619" i="2"/>
  <c r="O611" i="2"/>
  <c r="O595" i="2"/>
  <c r="O596" i="2"/>
  <c r="O597" i="2"/>
  <c r="O598" i="2"/>
  <c r="O599" i="2"/>
  <c r="O600" i="2"/>
  <c r="O601" i="2"/>
  <c r="O602" i="2"/>
  <c r="O603" i="2"/>
  <c r="O594" i="2"/>
  <c r="O578" i="2"/>
  <c r="O579" i="2"/>
  <c r="O580" i="2"/>
  <c r="O581" i="2"/>
  <c r="O582" i="2"/>
  <c r="O583" i="2"/>
  <c r="O584" i="2"/>
  <c r="O585" i="2"/>
  <c r="O586" i="2"/>
  <c r="O577" i="2"/>
  <c r="O561" i="2"/>
  <c r="O562" i="2"/>
  <c r="O563" i="2"/>
  <c r="O564" i="2"/>
  <c r="O565" i="2"/>
  <c r="O566" i="2"/>
  <c r="O567" i="2"/>
  <c r="O568" i="2"/>
  <c r="O569" i="2"/>
  <c r="O560" i="2"/>
  <c r="O544" i="2"/>
  <c r="O545" i="2"/>
  <c r="O546" i="2"/>
  <c r="O547" i="2"/>
  <c r="O548" i="2"/>
  <c r="O549" i="2"/>
  <c r="O550" i="2"/>
  <c r="O551" i="2"/>
  <c r="O552" i="2"/>
  <c r="O543" i="2"/>
  <c r="O527" i="2"/>
  <c r="O528" i="2"/>
  <c r="O529" i="2"/>
  <c r="O530" i="2"/>
  <c r="O531" i="2"/>
  <c r="O532" i="2"/>
  <c r="O533" i="2"/>
  <c r="O534" i="2"/>
  <c r="O535" i="2"/>
  <c r="O526" i="2"/>
  <c r="O510" i="2"/>
  <c r="O511" i="2"/>
  <c r="O512" i="2"/>
  <c r="O513" i="2"/>
  <c r="O514" i="2"/>
  <c r="O515" i="2"/>
  <c r="O516" i="2"/>
  <c r="O517" i="2"/>
  <c r="O518" i="2"/>
  <c r="O509" i="2"/>
  <c r="O493" i="2"/>
  <c r="O494" i="2"/>
  <c r="O495" i="2"/>
  <c r="O496" i="2"/>
  <c r="O497" i="2"/>
  <c r="O498" i="2"/>
  <c r="O499" i="2"/>
  <c r="O500" i="2"/>
  <c r="O501" i="2"/>
  <c r="O492" i="2"/>
  <c r="O476" i="2"/>
  <c r="O477" i="2"/>
  <c r="O478" i="2"/>
  <c r="O479" i="2"/>
  <c r="O480" i="2"/>
  <c r="O481" i="2"/>
  <c r="O482" i="2"/>
  <c r="O483" i="2"/>
  <c r="O484" i="2"/>
  <c r="O475" i="2"/>
  <c r="O459" i="2"/>
  <c r="O460" i="2"/>
  <c r="O461" i="2"/>
  <c r="O462" i="2"/>
  <c r="O463" i="2"/>
  <c r="O464" i="2"/>
  <c r="O465" i="2"/>
  <c r="O466" i="2"/>
  <c r="O467" i="2"/>
  <c r="O458" i="2"/>
  <c r="O442" i="2"/>
  <c r="O443" i="2"/>
  <c r="O444" i="2"/>
  <c r="O445" i="2"/>
  <c r="O446" i="2"/>
  <c r="O447" i="2"/>
  <c r="O448" i="2"/>
  <c r="O449" i="2"/>
  <c r="O450" i="2"/>
  <c r="O441" i="2"/>
  <c r="O425" i="2"/>
  <c r="O426" i="2"/>
  <c r="O427" i="2"/>
  <c r="O428" i="2"/>
  <c r="O429" i="2"/>
  <c r="O430" i="2"/>
  <c r="O431" i="2"/>
  <c r="O432" i="2"/>
  <c r="O433" i="2"/>
  <c r="O424" i="2"/>
  <c r="O408" i="2"/>
  <c r="O409" i="2"/>
  <c r="O410" i="2"/>
  <c r="O411" i="2"/>
  <c r="O412" i="2"/>
  <c r="O413" i="2"/>
  <c r="O414" i="2"/>
  <c r="O415" i="2"/>
  <c r="O416" i="2"/>
  <c r="O407" i="2"/>
  <c r="O391" i="2"/>
  <c r="O392" i="2"/>
  <c r="O393" i="2"/>
  <c r="O394" i="2"/>
  <c r="O395" i="2"/>
  <c r="O396" i="2"/>
  <c r="O397" i="2"/>
  <c r="O398" i="2"/>
  <c r="O399" i="2"/>
  <c r="O390" i="2"/>
  <c r="O374" i="2"/>
  <c r="O375" i="2"/>
  <c r="O376" i="2"/>
  <c r="O377" i="2"/>
  <c r="O378" i="2"/>
  <c r="O379" i="2"/>
  <c r="O380" i="2"/>
  <c r="O381" i="2"/>
  <c r="O382" i="2"/>
  <c r="O373" i="2"/>
  <c r="O357" i="2"/>
  <c r="O358" i="2"/>
  <c r="O359" i="2"/>
  <c r="O360" i="2"/>
  <c r="O361" i="2"/>
  <c r="O362" i="2"/>
  <c r="O363" i="2"/>
  <c r="O364" i="2"/>
  <c r="O365" i="2"/>
  <c r="O356" i="2"/>
  <c r="O340" i="2"/>
  <c r="O341" i="2"/>
  <c r="O342" i="2"/>
  <c r="O343" i="2"/>
  <c r="O344" i="2"/>
  <c r="O345" i="2"/>
  <c r="O346" i="2"/>
  <c r="O347" i="2"/>
  <c r="O348" i="2"/>
  <c r="O339" i="2"/>
  <c r="O323" i="2"/>
  <c r="O324" i="2"/>
  <c r="O325" i="2"/>
  <c r="O326" i="2"/>
  <c r="O327" i="2"/>
  <c r="O328" i="2"/>
  <c r="O329" i="2"/>
  <c r="O330" i="2"/>
  <c r="O331" i="2"/>
  <c r="O322" i="2"/>
  <c r="O306" i="2"/>
  <c r="O307" i="2"/>
  <c r="O308" i="2"/>
  <c r="O309" i="2"/>
  <c r="O310" i="2"/>
  <c r="O311" i="2"/>
  <c r="O312" i="2"/>
  <c r="O313" i="2"/>
  <c r="O314" i="2"/>
  <c r="O305" i="2"/>
  <c r="O288" i="2"/>
  <c r="O289" i="2"/>
  <c r="O290" i="2"/>
  <c r="O291" i="2"/>
  <c r="O292" i="2"/>
  <c r="O293" i="2"/>
  <c r="O294" i="2"/>
  <c r="O295" i="2"/>
  <c r="O296" i="2"/>
  <c r="O287" i="2"/>
  <c r="O271" i="2"/>
  <c r="O272" i="2"/>
  <c r="O273" i="2"/>
  <c r="O274" i="2"/>
  <c r="O275" i="2"/>
  <c r="O276" i="2"/>
  <c r="O277" i="2"/>
  <c r="O278" i="2"/>
  <c r="O279" i="2"/>
  <c r="O270" i="2"/>
  <c r="O253" i="2"/>
  <c r="O254" i="2"/>
  <c r="O255" i="2"/>
  <c r="O256" i="2"/>
  <c r="O257" i="2"/>
  <c r="O258" i="2"/>
  <c r="O259" i="2"/>
  <c r="O260" i="2"/>
  <c r="O261" i="2"/>
  <c r="O252" i="2"/>
  <c r="O235" i="2"/>
  <c r="O236" i="2"/>
  <c r="O237" i="2"/>
  <c r="O238" i="2"/>
  <c r="O239" i="2"/>
  <c r="O240" i="2"/>
  <c r="O241" i="2"/>
  <c r="O242" i="2"/>
  <c r="O243" i="2"/>
  <c r="O234" i="2"/>
  <c r="O217" i="2"/>
  <c r="O218" i="2"/>
  <c r="O219" i="2"/>
  <c r="O220" i="2"/>
  <c r="O221" i="2"/>
  <c r="O222" i="2"/>
  <c r="O223" i="2"/>
  <c r="O224" i="2"/>
  <c r="O225" i="2"/>
  <c r="O216" i="2"/>
  <c r="O199" i="2"/>
  <c r="O200" i="2"/>
  <c r="O201" i="2"/>
  <c r="O202" i="2"/>
  <c r="O203" i="2"/>
  <c r="O204" i="2"/>
  <c r="O205" i="2"/>
  <c r="O206" i="2"/>
  <c r="O207" i="2"/>
  <c r="O198" i="2"/>
  <c r="O181" i="2"/>
  <c r="O182" i="2"/>
  <c r="O183" i="2"/>
  <c r="O184" i="2"/>
  <c r="O185" i="2"/>
  <c r="O186" i="2"/>
  <c r="O187" i="2"/>
  <c r="O188" i="2"/>
  <c r="O189" i="2"/>
  <c r="O180" i="2"/>
  <c r="O164" i="2"/>
  <c r="O165" i="2"/>
  <c r="O166" i="2"/>
  <c r="O167" i="2"/>
  <c r="O168" i="2"/>
  <c r="O169" i="2"/>
  <c r="O170" i="2"/>
  <c r="O171" i="2"/>
  <c r="O172" i="2"/>
  <c r="O163" i="2"/>
  <c r="O146" i="2"/>
  <c r="O147" i="2"/>
  <c r="O148" i="2"/>
  <c r="O149" i="2"/>
  <c r="O150" i="2"/>
  <c r="O151" i="2"/>
  <c r="O152" i="2"/>
  <c r="O153" i="2"/>
  <c r="O154" i="2"/>
  <c r="O145" i="2"/>
  <c r="O128" i="2"/>
  <c r="O129" i="2"/>
  <c r="O130" i="2"/>
  <c r="O131" i="2"/>
  <c r="O132" i="2"/>
  <c r="O133" i="2"/>
  <c r="O134" i="2"/>
  <c r="O135" i="2"/>
  <c r="O136" i="2"/>
  <c r="O127" i="2"/>
  <c r="O110" i="2"/>
  <c r="O111" i="2"/>
  <c r="O112" i="2"/>
  <c r="O113" i="2"/>
  <c r="O114" i="2"/>
  <c r="O115" i="2"/>
  <c r="O116" i="2"/>
  <c r="O117" i="2"/>
  <c r="O118" i="2"/>
  <c r="O109" i="2"/>
  <c r="O93" i="2"/>
  <c r="O94" i="2"/>
  <c r="O95" i="2"/>
  <c r="O96" i="2"/>
  <c r="O97" i="2"/>
  <c r="O98" i="2"/>
  <c r="O99" i="2"/>
  <c r="O100" i="2"/>
  <c r="O101" i="2"/>
  <c r="O92" i="2"/>
  <c r="O76" i="2"/>
  <c r="O77" i="2"/>
  <c r="O78" i="2"/>
  <c r="O79" i="2"/>
  <c r="O80" i="2"/>
  <c r="O81" i="2"/>
  <c r="O82" i="2"/>
  <c r="O83" i="2"/>
  <c r="O84" i="2"/>
  <c r="O75" i="2"/>
  <c r="O58" i="2"/>
  <c r="O59" i="2"/>
  <c r="O60" i="2"/>
  <c r="O61" i="2"/>
  <c r="O62" i="2"/>
  <c r="O63" i="2"/>
  <c r="O64" i="2"/>
  <c r="O65" i="2"/>
  <c r="O66" i="2"/>
  <c r="O57" i="2"/>
  <c r="O39" i="2"/>
  <c r="O40" i="2"/>
  <c r="O41" i="2"/>
  <c r="O42" i="2"/>
  <c r="O43" i="2"/>
  <c r="O44" i="2"/>
  <c r="O45" i="2"/>
  <c r="O46" i="2"/>
  <c r="O47" i="2"/>
  <c r="O38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12" i="2"/>
  <c r="Q612" i="2"/>
  <c r="R612" i="2"/>
  <c r="P613" i="2"/>
  <c r="Q613" i="2"/>
  <c r="R613" i="2"/>
  <c r="P614" i="2"/>
  <c r="P615" i="2"/>
  <c r="Q615" i="2"/>
  <c r="R615" i="2"/>
  <c r="P616" i="2"/>
  <c r="Q616" i="2"/>
  <c r="R616" i="2"/>
  <c r="P617" i="2"/>
  <c r="Q617" i="2"/>
  <c r="R617" i="2"/>
  <c r="P618" i="2"/>
  <c r="Q618" i="2"/>
  <c r="R618" i="2"/>
  <c r="P619" i="2"/>
  <c r="Q619" i="2"/>
  <c r="R619" i="2"/>
  <c r="P620" i="2"/>
  <c r="Q620" i="2"/>
  <c r="R620" i="2"/>
  <c r="P611" i="2"/>
  <c r="P595" i="2"/>
  <c r="Q595" i="2"/>
  <c r="R595" i="2"/>
  <c r="P596" i="2"/>
  <c r="Q596" i="2"/>
  <c r="R596" i="2"/>
  <c r="P597" i="2"/>
  <c r="Q597" i="2"/>
  <c r="R597" i="2"/>
  <c r="P598" i="2"/>
  <c r="Q598" i="2"/>
  <c r="R598" i="2"/>
  <c r="P599" i="2"/>
  <c r="Q599" i="2"/>
  <c r="R599" i="2"/>
  <c r="P600" i="2"/>
  <c r="Q600" i="2"/>
  <c r="R600" i="2"/>
  <c r="P601" i="2"/>
  <c r="P602" i="2"/>
  <c r="Q602" i="2"/>
  <c r="R602" i="2"/>
  <c r="P603" i="2"/>
  <c r="Q603" i="2"/>
  <c r="R603" i="2"/>
  <c r="P594" i="2"/>
  <c r="Q594" i="2"/>
  <c r="R594" i="2"/>
  <c r="P578" i="2"/>
  <c r="Q578" i="2"/>
  <c r="R578" i="2"/>
  <c r="P579" i="2"/>
  <c r="Q579" i="2"/>
  <c r="R579" i="2"/>
  <c r="P580" i="2"/>
  <c r="P581" i="2"/>
  <c r="Q581" i="2"/>
  <c r="R581" i="2"/>
  <c r="P582" i="2"/>
  <c r="Q582" i="2"/>
  <c r="R582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77" i="2"/>
  <c r="P561" i="2"/>
  <c r="Q561" i="2"/>
  <c r="R561" i="2"/>
  <c r="P562" i="2"/>
  <c r="Q562" i="2"/>
  <c r="R562" i="2"/>
  <c r="P563" i="2"/>
  <c r="Q563" i="2"/>
  <c r="R563" i="2"/>
  <c r="P564" i="2"/>
  <c r="Q564" i="2"/>
  <c r="R564" i="2"/>
  <c r="P565" i="2"/>
  <c r="Q565" i="2"/>
  <c r="R565" i="2"/>
  <c r="P566" i="2"/>
  <c r="Q566" i="2"/>
  <c r="R566" i="2"/>
  <c r="P567" i="2"/>
  <c r="P568" i="2"/>
  <c r="Q568" i="2"/>
  <c r="R568" i="2"/>
  <c r="P569" i="2"/>
  <c r="Q569" i="2"/>
  <c r="R569" i="2"/>
  <c r="P560" i="2"/>
  <c r="Q560" i="2"/>
  <c r="R560" i="2"/>
  <c r="P544" i="2"/>
  <c r="Q544" i="2"/>
  <c r="R544" i="2"/>
  <c r="P545" i="2"/>
  <c r="Q545" i="2"/>
  <c r="R545" i="2"/>
  <c r="P546" i="2"/>
  <c r="P547" i="2"/>
  <c r="Q547" i="2"/>
  <c r="R547" i="2"/>
  <c r="P548" i="2"/>
  <c r="Q548" i="2"/>
  <c r="R548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43" i="2"/>
  <c r="P527" i="2"/>
  <c r="Q527" i="2"/>
  <c r="R527" i="2"/>
  <c r="P528" i="2"/>
  <c r="Q528" i="2"/>
  <c r="R528" i="2"/>
  <c r="P529" i="2"/>
  <c r="Q529" i="2"/>
  <c r="R529" i="2"/>
  <c r="P530" i="2"/>
  <c r="Q530" i="2"/>
  <c r="R530" i="2"/>
  <c r="P531" i="2"/>
  <c r="Q531" i="2"/>
  <c r="R531" i="2"/>
  <c r="P532" i="2"/>
  <c r="Q532" i="2"/>
  <c r="R532" i="2"/>
  <c r="P533" i="2"/>
  <c r="P534" i="2"/>
  <c r="Q534" i="2"/>
  <c r="R534" i="2"/>
  <c r="P535" i="2"/>
  <c r="Q535" i="2"/>
  <c r="R535" i="2"/>
  <c r="P526" i="2"/>
  <c r="Q526" i="2"/>
  <c r="R526" i="2"/>
  <c r="P510" i="2"/>
  <c r="Q510" i="2"/>
  <c r="R510" i="2"/>
  <c r="P511" i="2"/>
  <c r="Q511" i="2"/>
  <c r="R511" i="2"/>
  <c r="P512" i="2"/>
  <c r="P513" i="2"/>
  <c r="Q513" i="2"/>
  <c r="R513" i="2"/>
  <c r="P514" i="2"/>
  <c r="Q514" i="2"/>
  <c r="R514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09" i="2"/>
  <c r="P493" i="2"/>
  <c r="Q493" i="2"/>
  <c r="R493" i="2"/>
  <c r="P494" i="2"/>
  <c r="Q494" i="2"/>
  <c r="R494" i="2"/>
  <c r="P495" i="2"/>
  <c r="Q495" i="2"/>
  <c r="R495" i="2"/>
  <c r="P496" i="2"/>
  <c r="Q496" i="2"/>
  <c r="R496" i="2"/>
  <c r="P497" i="2"/>
  <c r="Q497" i="2"/>
  <c r="R497" i="2"/>
  <c r="P498" i="2"/>
  <c r="Q498" i="2"/>
  <c r="R498" i="2"/>
  <c r="P499" i="2"/>
  <c r="P500" i="2"/>
  <c r="Q500" i="2"/>
  <c r="R500" i="2"/>
  <c r="P501" i="2"/>
  <c r="Q501" i="2"/>
  <c r="R501" i="2"/>
  <c r="P492" i="2"/>
  <c r="Q492" i="2"/>
  <c r="R492" i="2"/>
  <c r="P476" i="2"/>
  <c r="Q476" i="2"/>
  <c r="R476" i="2"/>
  <c r="P477" i="2"/>
  <c r="Q477" i="2"/>
  <c r="R477" i="2"/>
  <c r="P478" i="2"/>
  <c r="P479" i="2"/>
  <c r="Q479" i="2"/>
  <c r="R479" i="2"/>
  <c r="P480" i="2"/>
  <c r="Q480" i="2"/>
  <c r="R480" i="2"/>
  <c r="P481" i="2"/>
  <c r="P482" i="2"/>
  <c r="Q482" i="2"/>
  <c r="R482" i="2"/>
  <c r="P483" i="2"/>
  <c r="Q483" i="2"/>
  <c r="R483" i="2"/>
  <c r="P484" i="2"/>
  <c r="Q484" i="2"/>
  <c r="R484" i="2"/>
  <c r="P475" i="2"/>
  <c r="P459" i="2"/>
  <c r="Q459" i="2"/>
  <c r="R459" i="2"/>
  <c r="P460" i="2"/>
  <c r="Q460" i="2"/>
  <c r="R460" i="2"/>
  <c r="P461" i="2"/>
  <c r="Q461" i="2"/>
  <c r="R461" i="2"/>
  <c r="P462" i="2"/>
  <c r="Q462" i="2"/>
  <c r="R462" i="2"/>
  <c r="P463" i="2"/>
  <c r="Q463" i="2"/>
  <c r="R463" i="2"/>
  <c r="P464" i="2"/>
  <c r="Q464" i="2"/>
  <c r="R464" i="2"/>
  <c r="P465" i="2"/>
  <c r="P466" i="2"/>
  <c r="Q466" i="2"/>
  <c r="R466" i="2"/>
  <c r="P467" i="2"/>
  <c r="Q467" i="2"/>
  <c r="R467" i="2"/>
  <c r="P458" i="2"/>
  <c r="Q458" i="2"/>
  <c r="R458" i="2"/>
  <c r="P442" i="2"/>
  <c r="Q442" i="2"/>
  <c r="R442" i="2"/>
  <c r="P443" i="2"/>
  <c r="Q443" i="2"/>
  <c r="R443" i="2"/>
  <c r="P444" i="2"/>
  <c r="P445" i="2"/>
  <c r="Q445" i="2"/>
  <c r="R445" i="2"/>
  <c r="P446" i="2"/>
  <c r="Q446" i="2"/>
  <c r="R446" i="2"/>
  <c r="P447" i="2"/>
  <c r="Q447" i="2"/>
  <c r="R447" i="2"/>
  <c r="P448" i="2"/>
  <c r="P449" i="2"/>
  <c r="Q449" i="2"/>
  <c r="R449" i="2"/>
  <c r="P450" i="2"/>
  <c r="Q450" i="2"/>
  <c r="R450" i="2"/>
  <c r="P441" i="2"/>
  <c r="P425" i="2"/>
  <c r="Q425" i="2"/>
  <c r="R425" i="2"/>
  <c r="P426" i="2"/>
  <c r="Q426" i="2"/>
  <c r="R426" i="2"/>
  <c r="P427" i="2"/>
  <c r="Q427" i="2"/>
  <c r="R427" i="2"/>
  <c r="P428" i="2"/>
  <c r="Q428" i="2"/>
  <c r="R428" i="2"/>
  <c r="P429" i="2"/>
  <c r="Q429" i="2"/>
  <c r="R429" i="2"/>
  <c r="P430" i="2"/>
  <c r="Q430" i="2"/>
  <c r="R430" i="2"/>
  <c r="P431" i="2"/>
  <c r="P432" i="2"/>
  <c r="Q432" i="2"/>
  <c r="R432" i="2"/>
  <c r="P433" i="2"/>
  <c r="Q433" i="2"/>
  <c r="R433" i="2"/>
  <c r="P424" i="2"/>
  <c r="Q424" i="2"/>
  <c r="R424" i="2"/>
  <c r="P408" i="2"/>
  <c r="Q408" i="2"/>
  <c r="R408" i="2"/>
  <c r="P409" i="2"/>
  <c r="Q409" i="2"/>
  <c r="R409" i="2"/>
  <c r="P410" i="2"/>
  <c r="P411" i="2"/>
  <c r="Q411" i="2"/>
  <c r="R411" i="2"/>
  <c r="P412" i="2"/>
  <c r="Q412" i="2"/>
  <c r="R412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07" i="2"/>
  <c r="P391" i="2"/>
  <c r="Q391" i="2"/>
  <c r="R391" i="2"/>
  <c r="P392" i="2"/>
  <c r="Q392" i="2"/>
  <c r="R392" i="2"/>
  <c r="P393" i="2"/>
  <c r="Q393" i="2"/>
  <c r="R393" i="2"/>
  <c r="P394" i="2"/>
  <c r="Q394" i="2"/>
  <c r="R394" i="2"/>
  <c r="P395" i="2"/>
  <c r="Q395" i="2"/>
  <c r="R395" i="2"/>
  <c r="P396" i="2"/>
  <c r="Q396" i="2"/>
  <c r="R396" i="2"/>
  <c r="P397" i="2"/>
  <c r="P398" i="2"/>
  <c r="Q398" i="2"/>
  <c r="R398" i="2"/>
  <c r="P399" i="2"/>
  <c r="Q399" i="2"/>
  <c r="R399" i="2"/>
  <c r="P390" i="2"/>
  <c r="Q390" i="2"/>
  <c r="R390" i="2"/>
  <c r="P374" i="2"/>
  <c r="Q374" i="2"/>
  <c r="R374" i="2"/>
  <c r="P375" i="2"/>
  <c r="Q375" i="2"/>
  <c r="R375" i="2"/>
  <c r="P376" i="2"/>
  <c r="P377" i="2"/>
  <c r="Q377" i="2"/>
  <c r="R377" i="2"/>
  <c r="P378" i="2"/>
  <c r="Q378" i="2"/>
  <c r="R378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73" i="2"/>
  <c r="P357" i="2"/>
  <c r="Q357" i="2"/>
  <c r="R357" i="2"/>
  <c r="P358" i="2"/>
  <c r="Q358" i="2"/>
  <c r="R358" i="2"/>
  <c r="P359" i="2"/>
  <c r="Q359" i="2"/>
  <c r="R359" i="2"/>
  <c r="P360" i="2"/>
  <c r="Q360" i="2"/>
  <c r="R360" i="2"/>
  <c r="P361" i="2"/>
  <c r="Q361" i="2"/>
  <c r="R361" i="2"/>
  <c r="P362" i="2"/>
  <c r="Q362" i="2"/>
  <c r="R362" i="2"/>
  <c r="P363" i="2"/>
  <c r="P364" i="2"/>
  <c r="Q364" i="2"/>
  <c r="R364" i="2"/>
  <c r="P365" i="2"/>
  <c r="Q365" i="2"/>
  <c r="R365" i="2"/>
  <c r="P356" i="2"/>
  <c r="Q356" i="2"/>
  <c r="R356" i="2"/>
  <c r="P340" i="2"/>
  <c r="Q340" i="2"/>
  <c r="R340" i="2"/>
  <c r="P341" i="2"/>
  <c r="Q341" i="2"/>
  <c r="R341" i="2"/>
  <c r="P342" i="2"/>
  <c r="P343" i="2"/>
  <c r="Q343" i="2"/>
  <c r="R343" i="2"/>
  <c r="P344" i="2"/>
  <c r="Q344" i="2"/>
  <c r="R344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39" i="2"/>
  <c r="P323" i="2"/>
  <c r="Q323" i="2"/>
  <c r="R323" i="2"/>
  <c r="P324" i="2"/>
  <c r="Q324" i="2"/>
  <c r="R324" i="2"/>
  <c r="P325" i="2"/>
  <c r="Q325" i="2"/>
  <c r="R325" i="2"/>
  <c r="P326" i="2"/>
  <c r="Q326" i="2"/>
  <c r="R326" i="2"/>
  <c r="P327" i="2"/>
  <c r="Q327" i="2"/>
  <c r="R327" i="2"/>
  <c r="P328" i="2"/>
  <c r="Q328" i="2"/>
  <c r="R328" i="2"/>
  <c r="P329" i="2"/>
  <c r="Q329" i="2"/>
  <c r="R329" i="2"/>
  <c r="P330" i="2"/>
  <c r="Q330" i="2"/>
  <c r="R330" i="2"/>
  <c r="P331" i="2"/>
  <c r="Q331" i="2"/>
  <c r="R331" i="2"/>
  <c r="P322" i="2"/>
  <c r="P306" i="2"/>
  <c r="Q306" i="2"/>
  <c r="R306" i="2"/>
  <c r="P307" i="2"/>
  <c r="Q307" i="2"/>
  <c r="R307" i="2"/>
  <c r="P308" i="2"/>
  <c r="Q308" i="2"/>
  <c r="R308" i="2"/>
  <c r="P309" i="2"/>
  <c r="Q309" i="2"/>
  <c r="R309" i="2"/>
  <c r="P310" i="2"/>
  <c r="Q310" i="2"/>
  <c r="R310" i="2"/>
  <c r="P311" i="2"/>
  <c r="Q311" i="2"/>
  <c r="R311" i="2"/>
  <c r="P312" i="2"/>
  <c r="P313" i="2"/>
  <c r="Q313" i="2"/>
  <c r="R313" i="2"/>
  <c r="P314" i="2"/>
  <c r="Q314" i="2"/>
  <c r="R314" i="2"/>
  <c r="P305" i="2"/>
  <c r="Q305" i="2"/>
  <c r="R305" i="2"/>
  <c r="P288" i="2"/>
  <c r="Q288" i="2"/>
  <c r="R288" i="2"/>
  <c r="P289" i="2"/>
  <c r="Q289" i="2"/>
  <c r="R289" i="2"/>
  <c r="P290" i="2"/>
  <c r="P291" i="2"/>
  <c r="Q291" i="2"/>
  <c r="R291" i="2"/>
  <c r="P292" i="2"/>
  <c r="Q292" i="2"/>
  <c r="R292" i="2"/>
  <c r="P293" i="2"/>
  <c r="P294" i="2"/>
  <c r="Q294" i="2"/>
  <c r="R294" i="2"/>
  <c r="P295" i="2"/>
  <c r="Q295" i="2"/>
  <c r="R295" i="2"/>
  <c r="P296" i="2"/>
  <c r="Q296" i="2"/>
  <c r="R296" i="2"/>
  <c r="P287" i="2"/>
  <c r="P271" i="2"/>
  <c r="Q271" i="2"/>
  <c r="R271" i="2"/>
  <c r="P272" i="2"/>
  <c r="Q272" i="2"/>
  <c r="R272" i="2"/>
  <c r="P273" i="2"/>
  <c r="Q273" i="2"/>
  <c r="R273" i="2"/>
  <c r="P274" i="2"/>
  <c r="Q274" i="2"/>
  <c r="R274" i="2"/>
  <c r="P275" i="2"/>
  <c r="Q275" i="2"/>
  <c r="R275" i="2"/>
  <c r="P276" i="2"/>
  <c r="Q276" i="2"/>
  <c r="R276" i="2"/>
  <c r="P277" i="2"/>
  <c r="P278" i="2"/>
  <c r="Q278" i="2"/>
  <c r="R278" i="2"/>
  <c r="P279" i="2"/>
  <c r="Q279" i="2"/>
  <c r="R279" i="2"/>
  <c r="P270" i="2"/>
  <c r="Q270" i="2"/>
  <c r="R270" i="2"/>
  <c r="P253" i="2"/>
  <c r="Q253" i="2"/>
  <c r="R253" i="2"/>
  <c r="P254" i="2"/>
  <c r="Q254" i="2"/>
  <c r="R254" i="2"/>
  <c r="P255" i="2"/>
  <c r="P256" i="2"/>
  <c r="Q256" i="2"/>
  <c r="R256" i="2"/>
  <c r="P257" i="2"/>
  <c r="Q257" i="2"/>
  <c r="R257" i="2"/>
  <c r="P258" i="2"/>
  <c r="Q258" i="2"/>
  <c r="R258" i="2"/>
  <c r="P259" i="2"/>
  <c r="Q259" i="2"/>
  <c r="R259" i="2"/>
  <c r="P260" i="2"/>
  <c r="Q260" i="2"/>
  <c r="R260" i="2"/>
  <c r="P261" i="2"/>
  <c r="Q261" i="2"/>
  <c r="R261" i="2"/>
  <c r="P252" i="2"/>
  <c r="Q252" i="2"/>
  <c r="R252" i="2"/>
  <c r="P235" i="2"/>
  <c r="Q235" i="2"/>
  <c r="R235" i="2"/>
  <c r="P236" i="2"/>
  <c r="Q236" i="2"/>
  <c r="R236" i="2"/>
  <c r="P237" i="2"/>
  <c r="Q237" i="2"/>
  <c r="R237" i="2"/>
  <c r="P238" i="2"/>
  <c r="Q238" i="2"/>
  <c r="R238" i="2"/>
  <c r="P239" i="2"/>
  <c r="Q239" i="2"/>
  <c r="R239" i="2"/>
  <c r="P240" i="2"/>
  <c r="Q240" i="2"/>
  <c r="R240" i="2"/>
  <c r="P241" i="2"/>
  <c r="P242" i="2"/>
  <c r="Q242" i="2"/>
  <c r="R242" i="2"/>
  <c r="P243" i="2"/>
  <c r="Q243" i="2"/>
  <c r="R243" i="2"/>
  <c r="P234" i="2"/>
  <c r="Q234" i="2"/>
  <c r="R234" i="2"/>
  <c r="P217" i="2"/>
  <c r="Q217" i="2"/>
  <c r="R217" i="2"/>
  <c r="P218" i="2"/>
  <c r="Q218" i="2"/>
  <c r="R218" i="2"/>
  <c r="P219" i="2"/>
  <c r="Q219" i="2"/>
  <c r="R219" i="2"/>
  <c r="P220" i="2"/>
  <c r="Q220" i="2"/>
  <c r="R220" i="2"/>
  <c r="P221" i="2"/>
  <c r="Q221" i="2"/>
  <c r="R221" i="2"/>
  <c r="P222" i="2"/>
  <c r="Q222" i="2"/>
  <c r="R222" i="2"/>
  <c r="P223" i="2"/>
  <c r="P224" i="2"/>
  <c r="Q224" i="2"/>
  <c r="R224" i="2"/>
  <c r="P225" i="2"/>
  <c r="Q225" i="2"/>
  <c r="R225" i="2"/>
  <c r="P216" i="2"/>
  <c r="Q216" i="2"/>
  <c r="R216" i="2"/>
  <c r="P199" i="2"/>
  <c r="Q199" i="2"/>
  <c r="R199" i="2"/>
  <c r="P200" i="2"/>
  <c r="Q200" i="2"/>
  <c r="R200" i="2"/>
  <c r="P201" i="2"/>
  <c r="Q201" i="2"/>
  <c r="R201" i="2"/>
  <c r="P202" i="2"/>
  <c r="Q202" i="2"/>
  <c r="R202" i="2"/>
  <c r="P203" i="2"/>
  <c r="Q203" i="2"/>
  <c r="R203" i="2"/>
  <c r="P204" i="2"/>
  <c r="Q204" i="2"/>
  <c r="R204" i="2"/>
  <c r="P205" i="2"/>
  <c r="P206" i="2"/>
  <c r="Q206" i="2"/>
  <c r="R206" i="2"/>
  <c r="P207" i="2"/>
  <c r="Q207" i="2"/>
  <c r="R207" i="2"/>
  <c r="P198" i="2"/>
  <c r="P181" i="2"/>
  <c r="Q181" i="2"/>
  <c r="R181" i="2"/>
  <c r="P182" i="2"/>
  <c r="Q182" i="2"/>
  <c r="R182" i="2"/>
  <c r="P183" i="2"/>
  <c r="Q183" i="2"/>
  <c r="R183" i="2"/>
  <c r="P184" i="2"/>
  <c r="Q184" i="2"/>
  <c r="R184" i="2"/>
  <c r="P185" i="2"/>
  <c r="Q185" i="2"/>
  <c r="R185" i="2"/>
  <c r="P186" i="2"/>
  <c r="Q186" i="2"/>
  <c r="R186" i="2"/>
  <c r="P187" i="2"/>
  <c r="P188" i="2"/>
  <c r="Q188" i="2"/>
  <c r="R188" i="2"/>
  <c r="P189" i="2"/>
  <c r="Q189" i="2"/>
  <c r="R189" i="2"/>
  <c r="P180" i="2"/>
  <c r="Q180" i="2"/>
  <c r="R180" i="2"/>
  <c r="P164" i="2"/>
  <c r="Q164" i="2"/>
  <c r="R164" i="2"/>
  <c r="P165" i="2"/>
  <c r="Q165" i="2"/>
  <c r="R165" i="2"/>
  <c r="P166" i="2"/>
  <c r="P167" i="2"/>
  <c r="Q167" i="2"/>
  <c r="R167" i="2"/>
  <c r="P168" i="2"/>
  <c r="Q168" i="2"/>
  <c r="R168" i="2"/>
  <c r="P169" i="2"/>
  <c r="Q169" i="2"/>
  <c r="R169" i="2"/>
  <c r="P170" i="2"/>
  <c r="Q170" i="2"/>
  <c r="R170" i="2"/>
  <c r="P171" i="2"/>
  <c r="Q171" i="2"/>
  <c r="R171" i="2"/>
  <c r="P172" i="2"/>
  <c r="Q172" i="2"/>
  <c r="R172" i="2"/>
  <c r="P163" i="2"/>
  <c r="P146" i="2"/>
  <c r="Q146" i="2"/>
  <c r="R146" i="2"/>
  <c r="P147" i="2"/>
  <c r="Q147" i="2"/>
  <c r="R147" i="2"/>
  <c r="P148" i="2"/>
  <c r="Q148" i="2"/>
  <c r="R148" i="2"/>
  <c r="P149" i="2"/>
  <c r="Q149" i="2"/>
  <c r="R149" i="2"/>
  <c r="P150" i="2"/>
  <c r="Q150" i="2"/>
  <c r="R150" i="2"/>
  <c r="P151" i="2"/>
  <c r="Q151" i="2"/>
  <c r="R151" i="2"/>
  <c r="P152" i="2"/>
  <c r="P153" i="2"/>
  <c r="Q153" i="2"/>
  <c r="R153" i="2"/>
  <c r="P154" i="2"/>
  <c r="Q154" i="2"/>
  <c r="R154" i="2"/>
  <c r="P145" i="2"/>
  <c r="Q145" i="2"/>
  <c r="R145" i="2"/>
  <c r="P128" i="2"/>
  <c r="Q128" i="2"/>
  <c r="R128" i="2"/>
  <c r="P129" i="2"/>
  <c r="P130" i="2"/>
  <c r="Q130" i="2"/>
  <c r="R130" i="2"/>
  <c r="P131" i="2"/>
  <c r="Q131" i="2"/>
  <c r="R131" i="2"/>
  <c r="P132" i="2"/>
  <c r="P133" i="2"/>
  <c r="P134" i="2"/>
  <c r="Q134" i="2"/>
  <c r="R134" i="2"/>
  <c r="P135" i="2"/>
  <c r="Q135" i="2"/>
  <c r="R135" i="2"/>
  <c r="P136" i="2"/>
  <c r="P127" i="2"/>
  <c r="Q127" i="2"/>
  <c r="R127" i="2"/>
  <c r="P110" i="2"/>
  <c r="Q110" i="2"/>
  <c r="R110" i="2"/>
  <c r="P111" i="2"/>
  <c r="Q111" i="2"/>
  <c r="R111" i="2"/>
  <c r="P112" i="2"/>
  <c r="P113" i="2"/>
  <c r="Q113" i="2"/>
  <c r="R113" i="2"/>
  <c r="P114" i="2"/>
  <c r="Q114" i="2"/>
  <c r="R114" i="2"/>
  <c r="P115" i="2"/>
  <c r="P116" i="2"/>
  <c r="Q116" i="2"/>
  <c r="R116" i="2"/>
  <c r="P117" i="2"/>
  <c r="Q117" i="2"/>
  <c r="R117" i="2"/>
  <c r="P118" i="2"/>
  <c r="Q118" i="2"/>
  <c r="R118" i="2"/>
  <c r="P109" i="2"/>
  <c r="Q109" i="2"/>
  <c r="R109" i="2"/>
  <c r="P93" i="2"/>
  <c r="Q93" i="2"/>
  <c r="R93" i="2"/>
  <c r="P94" i="2"/>
  <c r="Q94" i="2"/>
  <c r="R94" i="2"/>
  <c r="P95" i="2"/>
  <c r="P96" i="2"/>
  <c r="Q96" i="2"/>
  <c r="R96" i="2"/>
  <c r="P97" i="2"/>
  <c r="Q97" i="2"/>
  <c r="R97" i="2"/>
  <c r="P98" i="2"/>
  <c r="Q98" i="2"/>
  <c r="R98" i="2"/>
  <c r="P99" i="2"/>
  <c r="Q99" i="2"/>
  <c r="R99" i="2"/>
  <c r="P100" i="2"/>
  <c r="Q100" i="2"/>
  <c r="R100" i="2"/>
  <c r="P101" i="2"/>
  <c r="Q101" i="2"/>
  <c r="R101" i="2"/>
  <c r="P92" i="2"/>
  <c r="Q92" i="2"/>
  <c r="R92" i="2"/>
  <c r="P76" i="2"/>
  <c r="Q76" i="2"/>
  <c r="R76" i="2"/>
  <c r="P77" i="2"/>
  <c r="Q77" i="2"/>
  <c r="R77" i="2"/>
  <c r="P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84" i="2"/>
  <c r="Q84" i="2"/>
  <c r="R84" i="2"/>
  <c r="P75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Q63" i="2"/>
  <c r="R63" i="2"/>
  <c r="P64" i="2"/>
  <c r="P65" i="2"/>
  <c r="Q65" i="2"/>
  <c r="R65" i="2"/>
  <c r="P66" i="2"/>
  <c r="Q66" i="2"/>
  <c r="R66" i="2"/>
  <c r="P57" i="2"/>
  <c r="Q57" i="2"/>
  <c r="R57" i="2"/>
  <c r="P39" i="2"/>
  <c r="Q39" i="2"/>
  <c r="R39" i="2"/>
  <c r="P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P46" i="2"/>
  <c r="Q46" i="2"/>
  <c r="R46" i="2"/>
  <c r="P47" i="2"/>
  <c r="Q47" i="2"/>
  <c r="R47" i="2"/>
  <c r="P38" i="2"/>
  <c r="Q38" i="2"/>
  <c r="R38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8" i="2"/>
  <c r="R198" i="2"/>
  <c r="Q95" i="2"/>
  <c r="R95" i="2"/>
  <c r="R102" i="2"/>
  <c r="Q115" i="2"/>
  <c r="R115" i="2"/>
  <c r="Q112" i="2"/>
  <c r="R112" i="2"/>
  <c r="Q187" i="2"/>
  <c r="R187" i="2"/>
  <c r="R190" i="2"/>
  <c r="Q205" i="2"/>
  <c r="R205" i="2"/>
  <c r="Q223" i="2"/>
  <c r="R223" i="2"/>
  <c r="R226" i="2"/>
  <c r="Q397" i="2"/>
  <c r="R397" i="2"/>
  <c r="R400" i="2"/>
  <c r="Q410" i="2"/>
  <c r="R410" i="2"/>
  <c r="Q441" i="2"/>
  <c r="R441" i="2"/>
  <c r="Q444" i="2"/>
  <c r="R444" i="2"/>
  <c r="Q475" i="2"/>
  <c r="R475" i="2"/>
  <c r="Q481" i="2"/>
  <c r="R481" i="2"/>
  <c r="Q478" i="2"/>
  <c r="R478" i="2"/>
  <c r="Q601" i="2"/>
  <c r="R601" i="2"/>
  <c r="R604" i="2"/>
  <c r="Q614" i="2"/>
  <c r="R614" i="2"/>
  <c r="Q22" i="2"/>
  <c r="R22" i="2"/>
  <c r="Q45" i="2"/>
  <c r="R45" i="2"/>
  <c r="Q136" i="2"/>
  <c r="R136" i="2"/>
  <c r="Q133" i="2"/>
  <c r="R133" i="2"/>
  <c r="Q533" i="2"/>
  <c r="R533" i="2"/>
  <c r="R536" i="2"/>
  <c r="Q611" i="2"/>
  <c r="R611" i="2"/>
  <c r="Q580" i="2"/>
  <c r="R580" i="2"/>
  <c r="Q577" i="2"/>
  <c r="R577" i="2"/>
  <c r="Q567" i="2"/>
  <c r="R567" i="2"/>
  <c r="R570" i="2"/>
  <c r="Q546" i="2"/>
  <c r="R546" i="2"/>
  <c r="Q543" i="2"/>
  <c r="R543" i="2"/>
  <c r="Q512" i="2"/>
  <c r="R512" i="2"/>
  <c r="Q509" i="2"/>
  <c r="R509" i="2"/>
  <c r="Q499" i="2"/>
  <c r="R499" i="2"/>
  <c r="R502" i="2"/>
  <c r="Q465" i="2"/>
  <c r="R465" i="2"/>
  <c r="R468" i="2"/>
  <c r="Q448" i="2"/>
  <c r="R448" i="2"/>
  <c r="Q431" i="2"/>
  <c r="R431" i="2"/>
  <c r="R434" i="2"/>
  <c r="Q407" i="2"/>
  <c r="R407" i="2"/>
  <c r="Q376" i="2"/>
  <c r="R376" i="2"/>
  <c r="Q373" i="2"/>
  <c r="R373" i="2"/>
  <c r="Q363" i="2"/>
  <c r="R363" i="2"/>
  <c r="R366" i="2"/>
  <c r="Q342" i="2"/>
  <c r="R342" i="2"/>
  <c r="Q339" i="2"/>
  <c r="R339" i="2"/>
  <c r="Q322" i="2"/>
  <c r="R322" i="2"/>
  <c r="R332" i="2"/>
  <c r="Q312" i="2"/>
  <c r="R312" i="2"/>
  <c r="R315" i="2"/>
  <c r="Q293" i="2"/>
  <c r="R293" i="2"/>
  <c r="Q290" i="2"/>
  <c r="R290" i="2"/>
  <c r="Q287" i="2"/>
  <c r="R287" i="2"/>
  <c r="Q277" i="2"/>
  <c r="R277" i="2"/>
  <c r="R280" i="2"/>
  <c r="Q255" i="2"/>
  <c r="R255" i="2"/>
  <c r="R262" i="2"/>
  <c r="Q241" i="2"/>
  <c r="R241" i="2"/>
  <c r="R244" i="2"/>
  <c r="Q166" i="2"/>
  <c r="R166" i="2"/>
  <c r="Q163" i="2"/>
  <c r="R163" i="2"/>
  <c r="Q152" i="2"/>
  <c r="R152" i="2"/>
  <c r="R155" i="2"/>
  <c r="Q132" i="2"/>
  <c r="R132" i="2"/>
  <c r="Q129" i="2"/>
  <c r="R129" i="2"/>
  <c r="Q78" i="2"/>
  <c r="R78" i="2"/>
  <c r="Q75" i="2"/>
  <c r="R75" i="2"/>
  <c r="Q64" i="2"/>
  <c r="R64" i="2"/>
  <c r="Q40" i="2"/>
  <c r="R40" i="2"/>
  <c r="R137" i="2"/>
  <c r="R119" i="2"/>
  <c r="R208" i="2"/>
  <c r="R621" i="2"/>
  <c r="R485" i="2"/>
  <c r="R451" i="2"/>
  <c r="R417" i="2"/>
  <c r="R587" i="2"/>
  <c r="R553" i="2"/>
  <c r="R519" i="2"/>
  <c r="R383" i="2"/>
  <c r="R349" i="2"/>
  <c r="R297" i="2"/>
  <c r="R173" i="2"/>
  <c r="R85" i="2"/>
  <c r="P19" i="2"/>
  <c r="Q19" i="2"/>
  <c r="R19" i="2"/>
  <c r="R29" i="2"/>
  <c r="R67" i="2"/>
  <c r="R48" i="2"/>
  <c r="R625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<sst xmlns="http://schemas.openxmlformats.org/spreadsheetml/2006/main" count="865" uniqueCount="289">
  <si>
    <t>2021 m. sausio mėn. 11 d.</t>
  </si>
  <si>
    <t>Pareiškėjas:</t>
  </si>
  <si>
    <t>Lietuvos tinklinio federacija</t>
  </si>
  <si>
    <t xml:space="preserve">           (Pareiškėjo pavadinimas)</t>
  </si>
  <si>
    <t xml:space="preserve">Žemaitės g. 6-514, Vilnius, +370 5 233390, info@ltf.lt 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</si>
  <si>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</si>
  <si>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</si>
  <si>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</si>
  <si>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</si>
  <si>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</si>
  <si>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</si>
  <si>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</si>
  <si>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</si>
  <si>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</si>
  <si>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</si>
  <si>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</si>
  <si>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</si>
  <si>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</si>
  <si>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</si>
  <si>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</si>
  <si>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</si>
  <si>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</si>
  <si>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</si>
  <si>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</si>
  <si>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</si>
  <si>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</si>
  <si>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r>
      <t>2016 m. PČ paplūdimio tinklinio jaunių U19 merginos/vaikinai</t>
    </r>
    <r>
      <rPr>
        <sz val="11"/>
        <rFont val="Times New Roman"/>
        <family val="1"/>
      </rPr>
      <t xml:space="preserve"> </t>
    </r>
    <r>
      <rPr>
        <b/>
        <u/>
        <sz val="11"/>
        <rFont val="Times New Roman"/>
        <family val="1"/>
      </rPr>
      <t>(PASTABA: 2020 m. U19 PČ nukeltas į 2021 m.)</t>
    </r>
  </si>
  <si>
    <t xml:space="preserve">(sporto renginio pavadinimas) </t>
  </si>
  <si>
    <t>A.Paškevič/J.Kovalskaja</t>
  </si>
  <si>
    <t>paplūdimio tinklinis</t>
  </si>
  <si>
    <t>olimpinė</t>
  </si>
  <si>
    <t>JnPČ</t>
  </si>
  <si>
    <t>Taip</t>
  </si>
  <si>
    <t>A.Knašas/Mazuras</t>
  </si>
  <si>
    <t>Iš viso:</t>
  </si>
  <si>
    <t>PRIDEDAMA. 1: http://www.fivb.org/EN/BeachVolleyball/competitions/U19/2016/Ranking.asp?TournCode=W192016&amp;Phase=2</t>
  </si>
  <si>
    <t xml:space="preserve">PRIDEDAMA. 2: http://www.fivb.org/EN/BeachVolleyball/competitions/U19/2016/Ranking.asp?TournCode=M192016&amp;Phase=2 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</si>
  <si>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</si>
  <si>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 xml:space="preserve">2017 m. EČ Europos jaunių merginų čempionatas </t>
  </si>
  <si>
    <t>Nuoroda į protokolą:</t>
  </si>
  <si>
    <t>jaunių salės tinklinio r-inė</t>
  </si>
  <si>
    <t>tinklinis</t>
  </si>
  <si>
    <t>JnEČ</t>
  </si>
  <si>
    <t>PRIDEDAMA. https://www.cev.eu/Competition-Area/competition.aspx?ID=975&amp;PID=-2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</si>
  <si>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</si>
  <si>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EČ paplūdimio tinklinio jaunimo merginų/vaikinų U22</t>
  </si>
  <si>
    <t>Andriukaityte/Zobnina</t>
  </si>
  <si>
    <t>JEČ</t>
  </si>
  <si>
    <t>Vasiliauskaitė/Grudzinskaitė</t>
  </si>
  <si>
    <t>Stankevičius/Navickas</t>
  </si>
  <si>
    <t>PRIDEDAMA. 1,2:  https://www.cev.eu/BeachVolley-Area/BeachVolley_3BOX.aspx?ID=1007&amp;mID=2044&amp;sID=&amp;pID=0&amp;chID=0&amp;phaseID=0&amp;champID=0&amp;Mod=</t>
  </si>
  <si>
    <t xml:space="preserve">PRIDEDAMA. 3: https://www.cev.eu/BeachVolley-Area/BeachVolley_3BOX.aspx?ID=1006&amp;mID=2038&amp;sID=&amp;pID=0&amp;chID=0&amp;phaseID=0&amp;champID=0&amp;Mod= </t>
  </si>
  <si>
    <t>2017 m. PČ paplūdimio tinklinio jaunimo U21 merginos</t>
  </si>
  <si>
    <t>Vasiliauskaitė/Zobnina</t>
  </si>
  <si>
    <t>JPČ</t>
  </si>
  <si>
    <t>Ne</t>
  </si>
  <si>
    <t>Paškevič/Kovalskaja</t>
  </si>
  <si>
    <t xml:space="preserve">PRIDEDAMA. 1: http://u21.2017.beachvolleyball.fivb.com/en/women/results/qualifications </t>
  </si>
  <si>
    <t>2017 m. EČ paplūdimio tinklinio moterų/ CEV Beach Volleyball FINAL JURMALA</t>
  </si>
  <si>
    <t>Dumbauskaitė/Povilaitytė</t>
  </si>
  <si>
    <t>EČ</t>
  </si>
  <si>
    <t>PRIDEDAMA. 1:  https://www.cev.eu/BeachVolley-Area/BeachVolley_3BOX.aspx?ID=1009&amp;mID=2057&amp;sID=&amp;pID=0&amp;chID=0&amp;phaseID=0&amp;champID=0&amp;Mod=</t>
  </si>
  <si>
    <t xml:space="preserve">2017 m. EČ paplūdimio  jaunių merginų/vaikinų U20 </t>
  </si>
  <si>
    <t>Mazūras/Stankevičius</t>
  </si>
  <si>
    <t>PRIDEDAMA. 1: https://www.cev.eu/BeachVolley-Area/BeachVolley_3BOX.aspx?ID=1005&amp;mID=2032&amp;sID=&amp;pID=0&amp;chID=0&amp;phaseID=0&amp;champID=0&amp;Mod=</t>
  </si>
  <si>
    <t>PRIDEDAMA. 2: https://www.cev.eu/BeachVolley-Area/BeachVolley_3BOX.aspx?ID=1004&amp;mID=2026&amp;sID=&amp;pID=0&amp;chID=0&amp;phaseID=0&amp;champID=0&amp;Mod=</t>
  </si>
  <si>
    <t>2018 m. EČ paplūdimio jaunių vaikinų/merginų U20</t>
  </si>
  <si>
    <t>Malinauskas/Stankevičius</t>
  </si>
  <si>
    <t>Grudzinskaitė/Vasiliauskaitė</t>
  </si>
  <si>
    <t>PRIDEDAMA. 1: https://www.cev.eu/BeachVolley-Area/BeachVolley_3BOX.aspx?ID=1077&amp;mID=2254&amp;sID=&amp;pID=0&amp;chID=0&amp;phaseID=0&amp;champID=0&amp;Mod=</t>
  </si>
  <si>
    <t>PRIDEDAMA. 2: https://www.cev.eu/BeachVolley-Area/BeachVolley_3BOX.aspx?ID=1078&amp;mID=2259&amp;sID=&amp;pID=0&amp;chID=0&amp;phaseID=0&amp;champID=0&amp;Mod=</t>
  </si>
  <si>
    <t>2018 m. EČ paplūdimio jaunimo vaikinų/merginų U22</t>
  </si>
  <si>
    <t>Knašas/Stankevičius</t>
  </si>
  <si>
    <t>Zobnina/Vasiliauskaitė</t>
  </si>
  <si>
    <t>PRIDEDAMA. 1: https://www.cev.eu/BeachVolley-Area/BeachVolley_3BOX.aspx?ID=1079&amp;mID=2266&amp;sID=&amp;pID=0&amp;chID=0&amp;phaseID=0&amp;champID=0&amp;Mod=</t>
  </si>
  <si>
    <t>PRIDEDAMA. 2: https://www.cev.eu/BeachVolley-Area/BeachVolley_3BOX.aspx?ID=1080&amp;mID=2272&amp;sID=&amp;pID=0&amp;chID=0&amp;phaseID=0&amp;champID=0&amp;Mod=</t>
  </si>
  <si>
    <t>2018 m. EČ paplūdimio tinklinio vyrų/CEV Beach Volleyball FINAL Haga THE NETHERLANDS</t>
  </si>
  <si>
    <t>Rumševičius/Každailis</t>
  </si>
  <si>
    <t xml:space="preserve">PRIDEDAMA. https://www.cev.eu/BeachVolley-Area/BeachVolley_3BOX.aspx?ID=1031&amp;mID=2245&amp;sID=&amp;pID=0&amp;chID=0&amp;phaseID=0&amp;champID=0&amp;Mod= </t>
  </si>
  <si>
    <t>2018 m. EČ sniego tinklinio vyrų/moterų CEV Snow Volleyball FINAL Wagrein Austria</t>
  </si>
  <si>
    <t>sniego tinklinis</t>
  </si>
  <si>
    <t>neolimpinė</t>
  </si>
  <si>
    <t>EČneol</t>
  </si>
  <si>
    <t>Andriukaitytė/Zobnina</t>
  </si>
  <si>
    <t>PRIDEDAMA. 1: https://www.cev.eu/SnowVolley-Area/SnowVolley_3BOX.aspx?ID=1065&amp;mID=124&amp;sID=&amp;pID=0&amp;chID=0&amp;phaseID=0&amp;champID=0&amp;Mod=</t>
  </si>
  <si>
    <t>PRIDEDAMA. 2,3,4: https://www.cev.eu/SnowVolley-Area/SnowVolley_3BOX.aspx?ID=1066&amp;mID=129&amp;sID=&amp;pID=0&amp;chID=0&amp;phaseID=0&amp;champID=0&amp;Mod=</t>
  </si>
  <si>
    <t>2019 m. EČ Jaunių U16 merginų/U17 vaikinų salės tinklinio čempionatas</t>
  </si>
  <si>
    <t>Jaunių salės vaikinų r-nė</t>
  </si>
  <si>
    <t>Jaunių salės merginų r-nė</t>
  </si>
  <si>
    <t>PRIDEDAMA. https://www.cev.eu/Competition-Area/competition.aspx?ID=1113&amp;PID=-2</t>
  </si>
  <si>
    <t>PRIDEDAMA. https://www.cev.eu/Competition-Area/competition.aspx?ID=1112&amp;PID=-2</t>
  </si>
  <si>
    <t>2019 m. EČ paplūdimio jaunių vaikinų/merginų U20</t>
  </si>
  <si>
    <t>Rudkovskaja/Raupelytė</t>
  </si>
  <si>
    <t>Mazūras/Abramaitis</t>
  </si>
  <si>
    <t>PRIDEDAMA. 1: https://www.cev.eu/BeachVolley-Area/BeachVolley_3BOX.aspx?ID=1164&amp;mID=2617&amp;sID=&amp;pID=0&amp;chID=0&amp;phaseID=0&amp;champID=0&amp;Mod=</t>
  </si>
  <si>
    <t>PRIDEDAMA. 2: https://www.cev.eu/BeachVolley-Area/BeachVolley_3BOX.aspx?ID=1163&amp;mID=2611&amp;sID=&amp;pID=0&amp;chID=0&amp;phaseID=0&amp;champID=0&amp;Mod=</t>
  </si>
  <si>
    <t>2019 m. EČ paplūdimio jaunimo vaikinų/merginų U22</t>
  </si>
  <si>
    <t>Kovalskaja/Grudzinskaitė</t>
  </si>
  <si>
    <t>Malinauskas/Mazūras</t>
  </si>
  <si>
    <t>PRIDEDAMA. 1: https://www.cev.eu/BeachVolley-Area/BeachVolley_3BOX.aspx?ID=1166&amp;mID=2628&amp;sID=&amp;pID=0&amp;chID=0&amp;phaseID=0&amp;champID=0&amp;Mod=</t>
  </si>
  <si>
    <t>PRIDEDAMA. 2,3: https://www.cev.eu/BeachVolley-Area/BeachVolley_3BOX.aspx?ID=1165&amp;mID=2623&amp;sID=&amp;pID=0&amp;chID=0&amp;phaseID=0&amp;champID=0&amp;Mod=</t>
  </si>
  <si>
    <t>2020 m. EČ Jaunių U17 merginų/U18 vaikinų salės tinklinio čempionatas</t>
  </si>
  <si>
    <t>PRIDEDAMA. 1: https://www.cev.eu/Competition-Area/competition.aspx?ID=1199&amp;PID=-2</t>
  </si>
  <si>
    <t>PRIDEDAMA 2: https://www.cev.eu/Competition-Area/competition.aspx?ID=1200&amp;PID=-2</t>
  </si>
  <si>
    <t>2020 m. EČ paplūdimio jaunių vaikinų/merginų U18</t>
  </si>
  <si>
    <t>Radvilavičiūtė/Petrauksaitė</t>
  </si>
  <si>
    <t>Vasiliauskaitė/Rudkovskaja</t>
  </si>
  <si>
    <t>Lanevski/Misčenko</t>
  </si>
  <si>
    <t>PRIDEDAMA. 1,2: https://www.cev.eu/BeachVolley-Area/BeachVolley_3BOX.aspx?ID=1224&amp;mID=2805&amp;sID=&amp;pID=0&amp;chID=0&amp;phaseID=0&amp;champID=0&amp;Mod=</t>
  </si>
  <si>
    <t>PRIDEDAMA. 3: https://www.cev.eu/BeachVolley-Area/BeachVolley_3BOX.aspx?ID=1223&amp;mID=2799&amp;sID=&amp;pID=0&amp;chID=0&amp;phaseID=0&amp;champID=0&amp;Mod=</t>
  </si>
  <si>
    <t>2020 m. EČ paplūdimio jaunimo vaikinų/merginų U22</t>
  </si>
  <si>
    <t>R. Grudzinskaitė/G. Grudzinskaitė</t>
  </si>
  <si>
    <t>Donėla/Stankevičius</t>
  </si>
  <si>
    <t>PRIDEDAMA. 1:  https://www.cev.eu/BeachVolley-Area/BeachVolley_3BOX.aspx?ID=1228&amp;mID=2829&amp;sID=&amp;pID=0&amp;chID=0&amp;phaseID=0&amp;champID=0&amp;Mod=</t>
  </si>
  <si>
    <t>PRIDEDAMA. 2: https://www.cev.eu/BeachVolley-Area/BeachVolley_3BOX.aspx?ID=1227&amp;mID=2823&amp;sID=&amp;pID=0&amp;chID=0&amp;phaseID=0&amp;champID=0&amp;Mod=</t>
  </si>
  <si>
    <t>201     m. ___________________________________</t>
  </si>
  <si>
    <t>PRIDEDAMA. ____________________________________________________________________________________________________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</si>
  <si>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</si>
  <si>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</si>
  <si>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</si>
  <si>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Generalinis sekretorius</t>
  </si>
  <si>
    <t>Andrius Gaidys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</si>
  <si>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</si>
  <si>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</si>
  <si>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</si>
  <si>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</si>
  <si>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</si>
  <si>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</si>
  <si>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</si>
  <si>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</si>
  <si>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</si>
  <si>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</si>
  <si>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</si>
  <si>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</si>
  <si>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</si>
  <si>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</si>
  <si>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</si>
  <si>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</si>
  <si>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</si>
  <si>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</si>
  <si>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</si>
  <si>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</si>
  <si>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</si>
  <si>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</si>
  <si>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</si>
  <si>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</si>
  <si>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</si>
  <si>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</si>
  <si>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</si>
  <si>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</si>
  <si>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</si>
  <si>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</si>
  <si>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</si>
  <si>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</si>
  <si>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</si>
  <si>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</si>
  <si>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</si>
  <si>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</si>
  <si>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</si>
  <si>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</si>
  <si>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</si>
  <si>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</si>
  <si>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</si>
  <si>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</si>
  <si>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</si>
  <si>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</si>
  <si>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</si>
  <si>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</si>
  <si>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</si>
  <si>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</si>
  <si>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</si>
  <si>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</si>
  <si>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</si>
  <si>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PČ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</si>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</sst>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0" fillId="0" borderId="3" xfId="0" applyBorder="1"/>
    <xf numFmtId="0" fontId="21" fillId="0" borderId="3" xfId="0" applyFont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1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37"/>
  <sheetViews>
    <sheetView tabSelected="1" topLeftCell="A609" zoomScale="80" zoomScaleNormal="80" workbookViewId="0">
      <selection activeCell="Q627" sqref="Q627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0.140625" style="1" customWidth="1"/>
    <col min="19" max="16384" width="9.140625" style="1"/>
  </cols>
  <sheetData>
    <row r="1" spans="1:18" s="8" customFormat="1" ht="15.75">
      <c r="D1" s="65"/>
      <c r="E1" s="65"/>
      <c r="F1" s="65"/>
      <c r="G1" s="65"/>
      <c r="H1" s="65"/>
      <c r="I1" s="65"/>
      <c r="J1" s="65"/>
      <c r="K1" s="65"/>
      <c r="L1" s="65"/>
      <c r="N1" s="2"/>
      <c r="O1" s="2"/>
      <c r="P1" s="2"/>
      <c r="Q1" s="2"/>
    </row>
    <row r="2" spans="1:18" s="8" customFormat="1" ht="15.75">
      <c r="B2" s="8" t="s">
        <v>0</v>
      </c>
      <c r="D2" s="65"/>
      <c r="E2" s="65"/>
      <c r="F2" s="65"/>
      <c r="G2" s="65"/>
      <c r="H2" s="65"/>
      <c r="I2" s="65"/>
      <c r="J2" s="65"/>
      <c r="K2" s="65"/>
      <c r="L2" s="65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4" t="s">
        <v>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8"/>
    </row>
    <row r="6" spans="1:18" ht="18.75">
      <c r="A6" s="101" t="s">
        <v>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8"/>
    </row>
    <row r="7" spans="1:18" s="8" customFormat="1" ht="15.75">
      <c r="A7" s="65"/>
      <c r="B7" s="108" t="s">
        <v>4</v>
      </c>
      <c r="C7" s="108"/>
      <c r="D7" s="108"/>
      <c r="E7" s="108"/>
      <c r="F7" s="108"/>
      <c r="G7" s="108"/>
      <c r="H7" s="108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5"/>
      <c r="B8" s="102" t="s">
        <v>5</v>
      </c>
      <c r="C8" s="102"/>
      <c r="D8" s="102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5"/>
      <c r="B9" s="64">
        <v>191910175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5"/>
      <c r="B10" s="63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109" t="s">
        <v>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13" t="s">
        <v>8</v>
      </c>
      <c r="B13" s="105" t="s">
        <v>9</v>
      </c>
      <c r="C13" s="105" t="s">
        <v>10</v>
      </c>
      <c r="D13" s="105" t="s">
        <v>11</v>
      </c>
      <c r="E13" s="83" t="s">
        <v>12</v>
      </c>
      <c r="F13" s="98"/>
      <c r="G13" s="99"/>
      <c r="H13" s="99"/>
      <c r="I13" s="99"/>
      <c r="J13" s="99"/>
      <c r="K13" s="99"/>
      <c r="L13" s="99"/>
      <c r="M13" s="99"/>
      <c r="N13" s="99"/>
      <c r="O13" s="100"/>
      <c r="P13" s="103" t="s">
        <v>13</v>
      </c>
      <c r="Q13" s="86" t="s">
        <v>14</v>
      </c>
      <c r="R13" s="110" t="s">
        <v>15</v>
      </c>
    </row>
    <row r="14" spans="1:18" s="8" customFormat="1" ht="45" customHeight="1">
      <c r="A14" s="113"/>
      <c r="B14" s="105"/>
      <c r="C14" s="105"/>
      <c r="D14" s="105"/>
      <c r="E14" s="85"/>
      <c r="F14" s="83" t="s">
        <v>16</v>
      </c>
      <c r="G14" s="83" t="s">
        <v>17</v>
      </c>
      <c r="H14" s="83" t="s">
        <v>18</v>
      </c>
      <c r="I14" s="106" t="s">
        <v>19</v>
      </c>
      <c r="J14" s="83" t="s">
        <v>20</v>
      </c>
      <c r="K14" s="83" t="s">
        <v>21</v>
      </c>
      <c r="L14" s="83" t="s">
        <v>22</v>
      </c>
      <c r="M14" s="83" t="s">
        <v>23</v>
      </c>
      <c r="N14" s="96" t="s">
        <v>24</v>
      </c>
      <c r="O14" s="96" t="s">
        <v>25</v>
      </c>
      <c r="P14" s="104"/>
      <c r="Q14" s="87"/>
      <c r="R14" s="111"/>
    </row>
    <row r="15" spans="1:18" s="8" customFormat="1" ht="76.150000000000006" customHeight="1">
      <c r="A15" s="113"/>
      <c r="B15" s="105"/>
      <c r="C15" s="105"/>
      <c r="D15" s="105"/>
      <c r="E15" s="84"/>
      <c r="F15" s="84"/>
      <c r="G15" s="84"/>
      <c r="H15" s="84"/>
      <c r="I15" s="107"/>
      <c r="J15" s="84"/>
      <c r="K15" s="84"/>
      <c r="L15" s="84"/>
      <c r="M15" s="84"/>
      <c r="N15" s="97"/>
      <c r="O15" s="97"/>
      <c r="P15" s="104"/>
      <c r="Q15" s="88"/>
      <c r="R15" s="112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4" t="s">
        <v>26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62"/>
      <c r="R17" s="8"/>
      <c r="S17" s="8"/>
    </row>
    <row r="18" spans="1:19" ht="16.899999999999999" customHeight="1">
      <c r="A18" s="75" t="s">
        <v>27</v>
      </c>
      <c r="B18" s="76"/>
      <c r="C18" s="7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62"/>
      <c r="R18" s="8"/>
      <c r="S18" s="8"/>
    </row>
    <row r="19" spans="1:19">
      <c r="A19" s="66">
        <v>1</v>
      </c>
      <c r="B19" s="57" t="s">
        <v>28</v>
      </c>
      <c r="C19" s="58" t="s">
        <v>29</v>
      </c>
      <c r="D19" s="66" t="s">
        <v>30</v>
      </c>
      <c r="E19" s="66">
        <v>2</v>
      </c>
      <c r="F19" s="66" t="s">
        <v>31</v>
      </c>
      <c r="G19" s="66">
        <v>2</v>
      </c>
      <c r="H19" s="66" t="s">
        <v>32</v>
      </c>
      <c r="I19" s="66"/>
      <c r="J19" s="66">
        <v>47</v>
      </c>
      <c r="K19" s="66"/>
      <c r="L19" s="66">
        <v>17</v>
      </c>
      <c r="M19" s="66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0</v>
      </c>
      <c r="O19" s="9">
        <f>IF(F19="OŽ",N19,IF(H19="Ne",IF(J19*0.3&lt;J19-L19,N19,0),IF(J19*0.1&lt;J19-L19,N19,0)))</f>
        <v>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</v>
      </c>
      <c r="Q19" s="11">
        <f>IF(ISERROR(P19*100/N19),0,(P19*100/N19))</f>
        <v>0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20"/>
    </row>
    <row r="20" spans="1:19">
      <c r="A20" s="66">
        <v>2</v>
      </c>
      <c r="B20" s="57" t="s">
        <v>33</v>
      </c>
      <c r="C20" s="58" t="s">
        <v>29</v>
      </c>
      <c r="D20" s="66" t="s">
        <v>30</v>
      </c>
      <c r="E20" s="66">
        <v>2</v>
      </c>
      <c r="F20" s="66" t="s">
        <v>31</v>
      </c>
      <c r="G20" s="66">
        <v>2</v>
      </c>
      <c r="H20" s="66" t="s">
        <v>32</v>
      </c>
      <c r="I20" s="66"/>
      <c r="J20" s="66">
        <v>48</v>
      </c>
      <c r="K20" s="66"/>
      <c r="L20" s="66">
        <v>9</v>
      </c>
      <c r="M20" s="66" t="s">
        <v>32</v>
      </c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10</v>
      </c>
      <c r="O20" s="9">
        <f t="shared" ref="O20:O28" si="1">IF(F20="OŽ",N20,IF(H20="Ne",IF(J20*0.3&lt;J20-L20,N20,0),IF(J20*0.1&lt;J20-L20,N20,0)))</f>
        <v>10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1.071</v>
      </c>
      <c r="Q20" s="11">
        <f t="shared" ref="Q20:Q28" si="3">IF(ISERROR(P20*100/N20),0,(P20*100/N20))</f>
        <v>10.709999999999999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16.6065</v>
      </c>
      <c r="S20" s="20"/>
    </row>
    <row r="21" spans="1:19">
      <c r="A21" s="66">
        <v>3</v>
      </c>
      <c r="B21" s="66"/>
      <c r="C21" s="12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6">
        <v>4</v>
      </c>
      <c r="B22" s="66"/>
      <c r="C22" s="12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6">
        <v>5</v>
      </c>
      <c r="B23" s="66"/>
      <c r="C23" s="12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6">
        <v>6</v>
      </c>
      <c r="B24" s="66"/>
      <c r="C24" s="12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6">
        <v>7</v>
      </c>
      <c r="B25" s="66"/>
      <c r="C25" s="12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6">
        <v>8</v>
      </c>
      <c r="B26" s="66"/>
      <c r="C26" s="12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6">
        <v>9</v>
      </c>
      <c r="B27" s="66"/>
      <c r="C27" s="12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6">
        <v>10</v>
      </c>
      <c r="B28" s="66"/>
      <c r="C28" s="12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91" t="s">
        <v>34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3"/>
      <c r="R29" s="10">
        <f>SUM(R19:R28)</f>
        <v>16.6065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70" t="s">
        <v>35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24" t="s">
        <v>36</v>
      </c>
      <c r="B32" s="2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8" t="s">
        <v>37</v>
      </c>
      <c r="B33" s="48"/>
      <c r="C33" s="48"/>
      <c r="D33" s="48"/>
      <c r="E33" s="48"/>
      <c r="F33" s="48"/>
      <c r="G33" s="48"/>
      <c r="H33" s="48"/>
      <c r="I33" s="48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" customHeight="1">
      <c r="A34" s="48"/>
      <c r="B34" s="48"/>
      <c r="C34" s="48"/>
      <c r="D34" s="48"/>
      <c r="E34" s="48"/>
      <c r="F34" s="48"/>
      <c r="G34" s="48"/>
      <c r="H34" s="48"/>
      <c r="I34" s="48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>
      <c r="A35" s="74" t="s">
        <v>38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2"/>
    </row>
    <row r="36" spans="1:18" s="8" customFormat="1" ht="16.899999999999999" customHeight="1">
      <c r="A36" s="75" t="s">
        <v>27</v>
      </c>
      <c r="B36" s="76"/>
      <c r="C36" s="76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62"/>
    </row>
    <row r="37" spans="1:18" s="8" customFormat="1">
      <c r="A37" s="74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62"/>
    </row>
    <row r="38" spans="1:18" s="8" customFormat="1">
      <c r="A38" s="66">
        <v>1</v>
      </c>
      <c r="B38" s="66" t="s">
        <v>40</v>
      </c>
      <c r="C38" s="12" t="s">
        <v>41</v>
      </c>
      <c r="D38" s="66" t="s">
        <v>30</v>
      </c>
      <c r="E38" s="66">
        <v>14</v>
      </c>
      <c r="F38" s="66" t="s">
        <v>42</v>
      </c>
      <c r="G38" s="66">
        <v>2</v>
      </c>
      <c r="H38" s="66" t="s">
        <v>32</v>
      </c>
      <c r="I38" s="66"/>
      <c r="J38" s="66">
        <v>36</v>
      </c>
      <c r="K38" s="66"/>
      <c r="L38" s="66">
        <v>18</v>
      </c>
      <c r="M38" s="66"/>
      <c r="N38" s="3">
        <f t="shared" ref="N38:N47" si="5">(IF(F38="OŽ",IF(L38=1,550.8,IF(L38=2,426.38,IF(L38=3,342.14,IF(L38=4,181.44,IF(L38=5,168.48,IF(L38=6,155.52,IF(L38=7,148.5,IF(L38=8,144,0))))))))+IF(L38&lt;=8,0,IF(L38&lt;=16,137.7,IF(L38&lt;=24,108,IF(L38&lt;=32,80.1,IF(L38&lt;=36,52.2,0)))))-IF(L38&lt;=8,0,IF(L38&lt;=16,(L38-9)*2.754,IF(L38&lt;=24,(L38-17)* 2.754,IF(L38&lt;=32,(L38-25)* 2.754,IF(L38&lt;=36,(L38-33)*2.754,0))))),0)+IF(F38="PČ",IF(L38=1,449,IF(L38=2,314.6,IF(L38=3,238,IF(L38=4,172,IF(L38=5,159,IF(L38=6,145,IF(L38=7,132,IF(L38=8,119,0))))))))+IF(L38&lt;=8,0,IF(L38&lt;=16,88,IF(L38&lt;=24,55,IF(L38&lt;=32,22,0))))-IF(L38&lt;=8,0,IF(L38&lt;=16,(L38-9)*2.245,IF(L38&lt;=24,(L38-17)*2.245,IF(L38&lt;=32,(L38-25)*2.245,0)))),0)+IF(F38="PČneol",IF(L38=1,85,IF(L38=2,64.61,IF(L38=3,50.76,IF(L38=4,16.25,IF(L38=5,15,IF(L38=6,13.75,IF(L38=7,12.5,IF(L38=8,11.25,0))))))))+IF(L38&lt;=8,0,IF(L38&lt;=16,9,0))-IF(L38&lt;=8,0,IF(L38&lt;=16,(L38-9)*0.425,0)),0)+IF(F38="PŽ",IF(L38=1,85,IF(L38=2,59.5,IF(L38=3,45,IF(L38=4,32.5,IF(L38=5,30,IF(L38=6,27.5,IF(L38=7,25,IF(L38=8,22.5,0))))))))+IF(L38&lt;=8,0,IF(L38&lt;=16,19,IF(L38&lt;=24,13,IF(L38&lt;=32,8,0))))-IF(L38&lt;=8,0,IF(L38&lt;=16,(L38-9)*0.425,IF(L38&lt;=24,(L38-17)*0.425,IF(L38&lt;=32,(L38-25)*0.425,0)))),0)+IF(F38="EČ",IF(L38=1,204,IF(L38=2,156.24,IF(L38=3,123.84,IF(L38=4,72,IF(L38=5,66,IF(L38=6,60,IF(L38=7,54,IF(L38=8,48,0))))))))+IF(L38&lt;=8,0,IF(L38&lt;=16,40,IF(L38&lt;=24,25,0)))-IF(L38&lt;=8,0,IF(L38&lt;=16,(L38-9)*1.02,IF(L38&lt;=24,(L38-17)*1.02,0))),0)+IF(F38="EČneol",IF(L38=1,68,IF(L38=2,51.69,IF(L38=3,40.61,IF(L38=4,13,IF(L38=5,12,IF(L38=6,11,IF(L38=7,10,IF(L38=8,9,0)))))))))+IF(F38="EŽ",IF(L38=1,68,IF(L38=2,47.6,IF(L38=3,36,IF(L38=4,18,IF(L38=5,16.5,IF(L38=6,15,IF(L38=7,13.5,IF(L38=8,12,0))))))))+IF(L38&lt;=8,0,IF(L38&lt;=16,10,IF(L38&lt;=24,6,0)))-IF(L38&lt;=8,0,IF(L38&lt;=16,(L38-9)*0.34,IF(L38&lt;=24,(L38-17)*0.34,0))),0)+IF(F38="PT",IF(L38=1,68,IF(L38=2,52.08,IF(L38=3,41.28,IF(L38=4,24,IF(L38=5,22,IF(L38=6,20,IF(L38=7,18,IF(L38=8,16,0))))))))+IF(L38&lt;=8,0,IF(L38&lt;=16,13,IF(L38&lt;=24,9,IF(L38&lt;=32,4,0))))-IF(L38&lt;=8,0,IF(L38&lt;=16,(L38-9)*0.34,IF(L38&lt;=24,(L38-17)*0.34,IF(L38&lt;=32,(L38-25)*0.34,0)))),0)+IF(F38="JOŽ",IF(L38=1,85,IF(L38=2,59.5,IF(L38=3,45,IF(L38=4,32.5,IF(L38=5,30,IF(L38=6,27.5,IF(L38=7,25,IF(L38=8,22.5,0))))))))+IF(L38&lt;=8,0,IF(L38&lt;=16,19,IF(L38&lt;=24,13,0)))-IF(L38&lt;=8,0,IF(L38&lt;=16,(L38-9)*0.425,IF(L38&lt;=24,(L38-17)*0.425,0))),0)+IF(F38="JPČ",IF(L38=1,68,IF(L38=2,47.6,IF(L38=3,36,IF(L38=4,26,IF(L38=5,24,IF(L38=6,22,IF(L38=7,20,IF(L38=8,18,0))))))))+IF(L38&lt;=8,0,IF(L38&lt;=16,13,IF(L38&lt;=24,9,0)))-IF(L38&lt;=8,0,IF(L38&lt;=16,(L38-9)*0.34,IF(L38&lt;=24,(L38-17)*0.34,0))),0)+IF(F38="JEČ",IF(L38=1,34,IF(L38=2,26.04,IF(L38=3,20.6,IF(L38=4,12,IF(L38=5,11,IF(L38=6,10,IF(L38=7,9,IF(L38=8,8,0))))))))+IF(L38&lt;=8,0,IF(L38&lt;=16,6,0))-IF(L38&lt;=8,0,IF(L38&lt;=16,(L38-9)*0.17,0)),0)+IF(F38="JEOF",IF(L38=1,34,IF(L38=2,26.04,IF(L38=3,20.6,IF(L38=4,12,IF(L38=5,11,IF(L38=6,10,IF(L38=7,9,IF(L38=8,8,0))))))))+IF(L38&lt;=8,0,IF(L38&lt;=16,6,0))-IF(L38&lt;=8,0,IF(L38&lt;=16,(L38-9)*0.17,0)),0)+IF(F38="JnPČ",IF(L38=1,51,IF(L38=2,35.7,IF(L38=3,27,IF(L38=4,19.5,IF(L38=5,18,IF(L38=6,16.5,IF(L38=7,15,IF(L38=8,13.5,0))))))))+IF(L38&lt;=8,0,IF(L38&lt;=16,10,0))-IF(L38&lt;=8,0,IF(L38&lt;=16,(L38-9)*0.255,0)),0)+IF(F38="JnEČ",IF(L38=1,25.5,IF(L38=2,19.53,IF(L38=3,15.48,IF(L38=4,9,IF(L38=5,8.25,IF(L38=6,7.5,IF(L38=7,6.75,IF(L38=8,6,0))))))))+IF(L38&lt;=8,0,IF(L38&lt;=16,5,0))-IF(L38&lt;=8,0,IF(L38&lt;=16,(L38-9)*0.1275,0)),0)+IF(F38="JčPČ",IF(L38=1,21.25,IF(L38=2,14.5,IF(L38=3,11.5,IF(L38=4,7,IF(L38=5,6.5,IF(L38=6,6,IF(L38=7,5.5,IF(L38=8,5,0))))))))+IF(L38&lt;=8,0,IF(L38&lt;=16,4,0))-IF(L38&lt;=8,0,IF(L38&lt;=16,(L38-9)*0.10625,0)),0)+IF(F38="JčEČ",IF(L38=1,17,IF(L38=2,13.02,IF(L38=3,10.32,IF(L38=4,6,IF(L38=5,5.5,IF(L38=6,5,IF(L38=7,4.5,IF(L38=8,4,0))))))))+IF(L38&lt;=8,0,IF(L38&lt;=16,3,0))-IF(L38&lt;=8,0,IF(L38&lt;=16,(L38-9)*0.085,0)),0)+IF(F38="NEAK",IF(L38=1,11.48,IF(L38=2,8.79,IF(L38=3,6.97,IF(L38=4,4.05,IF(L38=5,3.71,IF(L38=6,3.38,IF(L38=7,3.04,IF(L38=8,2.7,0))))))))+IF(L38&lt;=8,0,IF(L38&lt;=16,2,IF(L38&lt;=24,1.3,0)))-IF(L38&lt;=8,0,IF(L38&lt;=16,(L38-9)*0.0574,IF(L38&lt;=24,(L38-17)*0.0574,0))),0))*IF(L38&lt;0,1,IF(OR(F38="PČ",F38="PŽ",F38="PT"),IF(J38&lt;32,J38/32,1),1))* IF(L38&lt;0,1,IF(OR(F38="EČ",F38="EŽ",F38="JOŽ",F38="JPČ",F38="NEAK"),IF(J38&lt;24,J38/24,1),1))*IF(L38&lt;0,1,IF(OR(F38="PČneol",F38="JEČ",F38="JEOF",F38="JnPČ",F38="JnEČ",F38="JčPČ",F38="JčEČ"),IF(J38&lt;16,J38/16,1),1))*IF(L38&lt;0,1,IF(F38="EČneol",IF(J38&lt;8,J38/8,1),1))</f>
        <v>0</v>
      </c>
      <c r="O38" s="9">
        <f t="shared" ref="O38:O47" si="6">IF(F38="OŽ",N38,IF(H38="Ne",IF(J38*0.3&lt;J38-L38,N38,0),IF(J38*0.1&lt;J38-L38,N38,0)))</f>
        <v>0</v>
      </c>
      <c r="P38" s="4">
        <f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>IF(ISERROR(P38*100/N38),0,(P38*100/N38))</f>
        <v>0</v>
      </c>
      <c r="R38" s="10">
        <f t="shared" ref="R38:R47" si="7">IF(Q38&lt;=30,O38+P38,O38+O38*0.3)*IF(G38=1,0.4,IF(G38=2,0.75,IF(G38="1 (kas 4 m. 1 k. nerengiamos)",0.52,1)))*IF(D38="olimpinė",1,IF(M38="Ne",0.5,1))*IF(OR(A$5="Lietuvos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federacija"),IF(OR(J38&lt;8,K38&lt;16),0,1),1)*E38*IF(I38&lt;=1,1,1/I38)*IF(OR(A$5="Lietuvos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" spans="1:18" s="8" customFormat="1">
      <c r="A39" s="66">
        <v>2</v>
      </c>
      <c r="B39" s="66"/>
      <c r="C39" s="12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3">
        <f t="shared" si="5"/>
        <v>0</v>
      </c>
      <c r="O39" s="9">
        <f t="shared" si="6"/>
        <v>0</v>
      </c>
      <c r="P39" s="4">
        <f t="shared" ref="P39:P47" si="8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:Q47" si="9">IF(ISERROR(P39*100/N39),0,(P39*100/N39))</f>
        <v>0</v>
      </c>
      <c r="R39" s="10">
        <f t="shared" si="7"/>
        <v>0</v>
      </c>
    </row>
    <row r="40" spans="1:18" s="8" customFormat="1">
      <c r="A40" s="66">
        <v>3</v>
      </c>
      <c r="B40" s="66"/>
      <c r="C40" s="12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6">
        <v>4</v>
      </c>
      <c r="B41" s="66"/>
      <c r="C41" s="12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>
      <c r="A42" s="66">
        <v>5</v>
      </c>
      <c r="B42" s="66"/>
      <c r="C42" s="12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6">
        <v>6</v>
      </c>
      <c r="B43" s="66"/>
      <c r="C43" s="12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6">
        <v>7</v>
      </c>
      <c r="B44" s="66"/>
      <c r="C44" s="12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6">
        <v>8</v>
      </c>
      <c r="B45" s="66"/>
      <c r="C45" s="12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6">
        <v>9</v>
      </c>
      <c r="B46" s="66"/>
      <c r="C46" s="12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>
      <c r="A47" s="66">
        <v>10</v>
      </c>
      <c r="B47" s="66"/>
      <c r="C47" s="12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3">
        <f t="shared" si="5"/>
        <v>0</v>
      </c>
      <c r="O47" s="9">
        <f t="shared" si="6"/>
        <v>0</v>
      </c>
      <c r="P47" s="4">
        <f t="shared" si="8"/>
        <v>0</v>
      </c>
      <c r="Q47" s="11">
        <f t="shared" si="9"/>
        <v>0</v>
      </c>
      <c r="R47" s="10">
        <f t="shared" si="7"/>
        <v>0</v>
      </c>
    </row>
    <row r="48" spans="1:18" s="8" customFormat="1" ht="15.75" customHeight="1">
      <c r="A48" s="91" t="s">
        <v>34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3"/>
      <c r="R48" s="10">
        <f>SUM(R38:R47)</f>
        <v>0</v>
      </c>
    </row>
    <row r="49" spans="1:18" s="8" customFormat="1" ht="15.75" customHeigh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24" t="s">
        <v>43</v>
      </c>
      <c r="B50" s="2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8" t="s">
        <v>44</v>
      </c>
      <c r="B51" s="48"/>
      <c r="C51" s="48"/>
      <c r="D51" s="48"/>
      <c r="E51" s="48"/>
      <c r="F51" s="48"/>
      <c r="G51" s="48"/>
      <c r="H51" s="48"/>
      <c r="I51" s="48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5.4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3.9" customHeight="1">
      <c r="A54" s="74" t="s">
        <v>45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2"/>
    </row>
    <row r="55" spans="1:18" s="8" customFormat="1" ht="13.9" customHeight="1">
      <c r="A55" s="75" t="s">
        <v>27</v>
      </c>
      <c r="B55" s="76"/>
      <c r="C55" s="76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62"/>
    </row>
    <row r="56" spans="1:18" s="8" customFormat="1">
      <c r="A56" s="74" t="s">
        <v>39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62"/>
    </row>
    <row r="57" spans="1:18" s="8" customFormat="1">
      <c r="A57" s="66">
        <v>1</v>
      </c>
      <c r="B57" s="59" t="s">
        <v>46</v>
      </c>
      <c r="C57" s="12" t="s">
        <v>29</v>
      </c>
      <c r="D57" s="66" t="s">
        <v>30</v>
      </c>
      <c r="E57" s="66">
        <v>2</v>
      </c>
      <c r="F57" s="66" t="s">
        <v>47</v>
      </c>
      <c r="G57" s="66">
        <v>1</v>
      </c>
      <c r="H57" s="66" t="s">
        <v>32</v>
      </c>
      <c r="I57" s="66"/>
      <c r="J57" s="66">
        <v>32</v>
      </c>
      <c r="K57" s="66"/>
      <c r="L57" s="66">
        <v>5</v>
      </c>
      <c r="M57" s="66"/>
      <c r="N57" s="3">
        <f t="shared" ref="N57:N66" si="10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0,1,IF(OR(F57="PČ",F57="PŽ",F57="PT"),IF(J57&lt;32,J57/32,1),1))* IF(L57&lt;0,1,IF(OR(F57="EČ",F57="EŽ",F57="JOŽ",F57="JPČ",F57="NEAK"),IF(J57&lt;24,J57/24,1),1))*IF(L57&lt;0,1,IF(OR(F57="PČneol",F57="JEČ",F57="JEOF",F57="JnPČ",F57="JnEČ",F57="JčPČ",F57="JčEČ"),IF(J57&lt;16,J57/16,1),1))*IF(L57&lt;0,1,IF(F57="EČneol",IF(J57&lt;8,J57/8,1),1))</f>
        <v>11</v>
      </c>
      <c r="O57" s="9">
        <f t="shared" ref="O57:O66" si="11">IF(F57="OŽ",N57,IF(H57="Ne",IF(J57*0.3&lt;J57-L57,N57,0),IF(J57*0.1&lt;J57-L57,N57,0)))</f>
        <v>11</v>
      </c>
      <c r="P57" s="4">
        <f t="shared" ref="P57" si="12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1.1219999999999999</v>
      </c>
      <c r="Q57" s="11">
        <f t="shared" ref="Q57" si="13">IF(ISERROR(P57*100/N57),0,(P57*100/N57))</f>
        <v>10.199999999999999</v>
      </c>
      <c r="R57" s="10">
        <f t="shared" ref="R57:R66" si="14">IF(Q57&lt;=30,O57+P57,O57+O57*0.3)*IF(G57=1,0.4,IF(G57=2,0.75,IF(G57="1 (kas 4 m. 1 k. nerengiamos)",0.52,1)))*IF(D57="olimpinė",1,IF(M57="Ne",0.5,1))*IF(OR(A$5="Lietuvos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federacija"),IF(OR(J57&lt;8,K57&lt;16),0,1),1)*E57*IF(I57&lt;=1,1,1/I57)*IF(OR(A$5="Lietuvos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9.6976000000000013</v>
      </c>
    </row>
    <row r="58" spans="1:18" s="8" customFormat="1">
      <c r="A58" s="66">
        <v>2</v>
      </c>
      <c r="B58" s="59" t="s">
        <v>48</v>
      </c>
      <c r="C58" s="12" t="s">
        <v>29</v>
      </c>
      <c r="D58" s="66" t="s">
        <v>30</v>
      </c>
      <c r="E58" s="66">
        <v>2</v>
      </c>
      <c r="F58" s="66" t="s">
        <v>47</v>
      </c>
      <c r="G58" s="66">
        <v>1</v>
      </c>
      <c r="H58" s="66" t="s">
        <v>32</v>
      </c>
      <c r="I58" s="66"/>
      <c r="J58" s="66">
        <v>32</v>
      </c>
      <c r="K58" s="66"/>
      <c r="L58" s="66">
        <v>9</v>
      </c>
      <c r="M58" s="66"/>
      <c r="N58" s="3">
        <f t="shared" si="10"/>
        <v>6</v>
      </c>
      <c r="O58" s="9">
        <f t="shared" si="11"/>
        <v>6</v>
      </c>
      <c r="P58" s="4">
        <f t="shared" ref="P58:P66" si="15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0.71399999999999997</v>
      </c>
      <c r="Q58" s="11">
        <f t="shared" ref="Q58:Q66" si="16">IF(ISERROR(P58*100/N58),0,(P58*100/N58))</f>
        <v>11.899999999999999</v>
      </c>
      <c r="R58" s="10">
        <f t="shared" si="14"/>
        <v>5.3712000000000009</v>
      </c>
    </row>
    <row r="59" spans="1:18" s="8" customFormat="1">
      <c r="A59" s="66">
        <v>3</v>
      </c>
      <c r="B59" s="60" t="s">
        <v>49</v>
      </c>
      <c r="C59" s="12" t="s">
        <v>29</v>
      </c>
      <c r="D59" s="66" t="s">
        <v>30</v>
      </c>
      <c r="E59" s="66">
        <v>2</v>
      </c>
      <c r="F59" s="66" t="s">
        <v>47</v>
      </c>
      <c r="G59" s="66">
        <v>1</v>
      </c>
      <c r="H59" s="66" t="s">
        <v>32</v>
      </c>
      <c r="I59" s="66"/>
      <c r="J59" s="66">
        <v>32</v>
      </c>
      <c r="K59" s="66"/>
      <c r="L59" s="66">
        <v>9</v>
      </c>
      <c r="M59" s="66"/>
      <c r="N59" s="3">
        <f t="shared" si="10"/>
        <v>6</v>
      </c>
      <c r="O59" s="9">
        <f t="shared" si="11"/>
        <v>6</v>
      </c>
      <c r="P59" s="4">
        <f t="shared" si="15"/>
        <v>0.71399999999999997</v>
      </c>
      <c r="Q59" s="11">
        <f t="shared" si="16"/>
        <v>11.899999999999999</v>
      </c>
      <c r="R59" s="10">
        <f t="shared" si="14"/>
        <v>5.3712000000000009</v>
      </c>
    </row>
    <row r="60" spans="1:18" s="8" customFormat="1">
      <c r="A60" s="66">
        <v>4</v>
      </c>
      <c r="B60" s="66"/>
      <c r="C60" s="12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6">
        <v>5</v>
      </c>
      <c r="B61" s="66"/>
      <c r="C61" s="12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6">
        <v>6</v>
      </c>
      <c r="B62" s="66"/>
      <c r="C62" s="12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6">
        <v>7</v>
      </c>
      <c r="B63" s="66"/>
      <c r="C63" s="12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6">
        <v>8</v>
      </c>
      <c r="B64" s="66"/>
      <c r="C64" s="12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6">
        <v>9</v>
      </c>
      <c r="B65" s="66"/>
      <c r="C65" s="12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>
      <c r="A66" s="66">
        <v>10</v>
      </c>
      <c r="B66" s="66"/>
      <c r="C66" s="12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3">
        <f t="shared" si="10"/>
        <v>0</v>
      </c>
      <c r="O66" s="9">
        <f t="shared" si="11"/>
        <v>0</v>
      </c>
      <c r="P66" s="4">
        <f t="shared" si="15"/>
        <v>0</v>
      </c>
      <c r="Q66" s="11">
        <f t="shared" si="16"/>
        <v>0</v>
      </c>
      <c r="R66" s="10">
        <f t="shared" si="14"/>
        <v>0</v>
      </c>
    </row>
    <row r="67" spans="1:19" s="8" customFormat="1" ht="15.75" customHeight="1">
      <c r="A67" s="71" t="s">
        <v>34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3"/>
      <c r="R67" s="10">
        <f>SUM(R57:R66)</f>
        <v>20.440000000000005</v>
      </c>
    </row>
    <row r="68" spans="1:19" s="8" customFormat="1" ht="15.75" customHeight="1">
      <c r="A68" s="70" t="s">
        <v>50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15"/>
      <c r="R68" s="16"/>
    </row>
    <row r="69" spans="1:19" s="8" customFormat="1" ht="15.75" customHeight="1">
      <c r="A69" s="24" t="s">
        <v>51</v>
      </c>
      <c r="B69" s="2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48" t="s">
        <v>44</v>
      </c>
      <c r="B70" s="48"/>
      <c r="C70" s="48"/>
      <c r="D70" s="48"/>
      <c r="E70" s="48"/>
      <c r="F70" s="48"/>
      <c r="G70" s="48"/>
      <c r="H70" s="48"/>
      <c r="I70" s="48"/>
      <c r="J70" s="15"/>
      <c r="K70" s="15"/>
      <c r="L70" s="15"/>
      <c r="M70" s="15"/>
      <c r="N70" s="15"/>
      <c r="O70" s="15"/>
      <c r="P70" s="15"/>
      <c r="Q70" s="15"/>
      <c r="R70" s="16"/>
    </row>
    <row r="71" spans="1:19" s="8" customFormat="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15"/>
      <c r="K71" s="15"/>
      <c r="L71" s="15"/>
      <c r="M71" s="15"/>
      <c r="N71" s="15"/>
      <c r="O71" s="15"/>
      <c r="P71" s="15"/>
      <c r="Q71" s="15"/>
      <c r="R71" s="16"/>
    </row>
    <row r="72" spans="1:19" s="8" customFormat="1" ht="15.75" customHeight="1">
      <c r="A72" s="74" t="s">
        <v>52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62"/>
    </row>
    <row r="73" spans="1:19" ht="15.75" customHeight="1">
      <c r="A73" s="75" t="s">
        <v>27</v>
      </c>
      <c r="B73" s="76"/>
      <c r="C73" s="76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62"/>
      <c r="R73" s="8"/>
      <c r="S73" s="8"/>
    </row>
    <row r="74" spans="1:19" ht="15.75" customHeight="1">
      <c r="A74" s="74" t="s">
        <v>39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62"/>
      <c r="R74" s="8"/>
      <c r="S74" s="8"/>
    </row>
    <row r="75" spans="1:19" s="7" customFormat="1">
      <c r="A75" s="66">
        <v>1</v>
      </c>
      <c r="B75" s="59" t="s">
        <v>53</v>
      </c>
      <c r="C75" s="12" t="s">
        <v>29</v>
      </c>
      <c r="D75" s="66" t="s">
        <v>30</v>
      </c>
      <c r="E75" s="66">
        <v>2</v>
      </c>
      <c r="F75" s="66" t="s">
        <v>54</v>
      </c>
      <c r="G75" s="66">
        <v>2</v>
      </c>
      <c r="H75" s="66" t="s">
        <v>32</v>
      </c>
      <c r="I75" s="66"/>
      <c r="J75" s="66">
        <v>46</v>
      </c>
      <c r="K75" s="66"/>
      <c r="L75" s="66">
        <v>33</v>
      </c>
      <c r="M75" s="66" t="s">
        <v>55</v>
      </c>
      <c r="N75" s="3">
        <f t="shared" ref="N75:N84" si="17">(IF(F75="OŽ",IF(L75=1,550.8,IF(L75=2,426.38,IF(L75=3,342.14,IF(L75=4,181.44,IF(L75=5,168.48,IF(L75=6,155.52,IF(L75=7,148.5,IF(L75=8,144,0))))))))+IF(L75&lt;=8,0,IF(L75&lt;=16,137.7,IF(L75&lt;=24,108,IF(L75&lt;=32,80.1,IF(L75&lt;=36,52.2,0)))))-IF(L75&lt;=8,0,IF(L75&lt;=16,(L75-9)*2.754,IF(L75&lt;=24,(L75-17)* 2.754,IF(L75&lt;=32,(L75-25)* 2.754,IF(L75&lt;=36,(L75-33)*2.754,0))))),0)+IF(F75="PČ",IF(L75=1,449,IF(L75=2,314.6,IF(L75=3,238,IF(L75=4,172,IF(L75=5,159,IF(L75=6,145,IF(L75=7,132,IF(L75=8,119,0))))))))+IF(L75&lt;=8,0,IF(L75&lt;=16,88,IF(L75&lt;=24,55,IF(L75&lt;=32,22,0))))-IF(L75&lt;=8,0,IF(L75&lt;=16,(L75-9)*2.245,IF(L75&lt;=24,(L75-17)*2.245,IF(L75&lt;=32,(L75-25)*2.245,0)))),0)+IF(F75="PČneol",IF(L75=1,85,IF(L75=2,64.61,IF(L75=3,50.76,IF(L75=4,16.25,IF(L75=5,15,IF(L75=6,13.75,IF(L75=7,12.5,IF(L75=8,11.25,0))))))))+IF(L75&lt;=8,0,IF(L75&lt;=16,9,0))-IF(L75&lt;=8,0,IF(L75&lt;=16,(L75-9)*0.425,0)),0)+IF(F75="PŽ",IF(L75=1,85,IF(L75=2,59.5,IF(L75=3,45,IF(L75=4,32.5,IF(L75=5,30,IF(L75=6,27.5,IF(L75=7,25,IF(L75=8,22.5,0))))))))+IF(L75&lt;=8,0,IF(L75&lt;=16,19,IF(L75&lt;=24,13,IF(L75&lt;=32,8,0))))-IF(L75&lt;=8,0,IF(L75&lt;=16,(L75-9)*0.425,IF(L75&lt;=24,(L75-17)*0.425,IF(L75&lt;=32,(L75-25)*0.425,0)))),0)+IF(F75="EČ",IF(L75=1,204,IF(L75=2,156.24,IF(L75=3,123.84,IF(L75=4,72,IF(L75=5,66,IF(L75=6,60,IF(L75=7,54,IF(L75=8,48,0))))))))+IF(L75&lt;=8,0,IF(L75&lt;=16,40,IF(L75&lt;=24,25,0)))-IF(L75&lt;=8,0,IF(L75&lt;=16,(L75-9)*1.02,IF(L75&lt;=24,(L75-17)*1.02,0))),0)+IF(F75="EČneol",IF(L75=1,68,IF(L75=2,51.69,IF(L75=3,40.61,IF(L75=4,13,IF(L75=5,12,IF(L75=6,11,IF(L75=7,10,IF(L75=8,9,0)))))))))+IF(F75="EŽ",IF(L75=1,68,IF(L75=2,47.6,IF(L75=3,36,IF(L75=4,18,IF(L75=5,16.5,IF(L75=6,15,IF(L75=7,13.5,IF(L75=8,12,0))))))))+IF(L75&lt;=8,0,IF(L75&lt;=16,10,IF(L75&lt;=24,6,0)))-IF(L75&lt;=8,0,IF(L75&lt;=16,(L75-9)*0.34,IF(L75&lt;=24,(L75-17)*0.34,0))),0)+IF(F75="PT",IF(L75=1,68,IF(L75=2,52.08,IF(L75=3,41.28,IF(L75=4,24,IF(L75=5,22,IF(L75=6,20,IF(L75=7,18,IF(L75=8,16,0))))))))+IF(L75&lt;=8,0,IF(L75&lt;=16,13,IF(L75&lt;=24,9,IF(L75&lt;=32,4,0))))-IF(L75&lt;=8,0,IF(L75&lt;=16,(L75-9)*0.34,IF(L75&lt;=24,(L75-17)*0.34,IF(L75&lt;=32,(L75-25)*0.34,0)))),0)+IF(F75="JOŽ",IF(L75=1,85,IF(L75=2,59.5,IF(L75=3,45,IF(L75=4,32.5,IF(L75=5,30,IF(L75=6,27.5,IF(L75=7,25,IF(L75=8,22.5,0))))))))+IF(L75&lt;=8,0,IF(L75&lt;=16,19,IF(L75&lt;=24,13,0)))-IF(L75&lt;=8,0,IF(L75&lt;=16,(L75-9)*0.425,IF(L75&lt;=24,(L75-17)*0.425,0))),0)+IF(F75="JPČ",IF(L75=1,68,IF(L75=2,47.6,IF(L75=3,36,IF(L75=4,26,IF(L75=5,24,IF(L75=6,22,IF(L75=7,20,IF(L75=8,18,0))))))))+IF(L75&lt;=8,0,IF(L75&lt;=16,13,IF(L75&lt;=24,9,0)))-IF(L75&lt;=8,0,IF(L75&lt;=16,(L75-9)*0.34,IF(L75&lt;=24,(L75-17)*0.34,0))),0)+IF(F75="JEČ",IF(L75=1,34,IF(L75=2,26.04,IF(L75=3,20.6,IF(L75=4,12,IF(L75=5,11,IF(L75=6,10,IF(L75=7,9,IF(L75=8,8,0))))))))+IF(L75&lt;=8,0,IF(L75&lt;=16,6,0))-IF(L75&lt;=8,0,IF(L75&lt;=16,(L75-9)*0.17,0)),0)+IF(F75="JEOF",IF(L75=1,34,IF(L75=2,26.04,IF(L75=3,20.6,IF(L75=4,12,IF(L75=5,11,IF(L75=6,10,IF(L75=7,9,IF(L75=8,8,0))))))))+IF(L75&lt;=8,0,IF(L75&lt;=16,6,0))-IF(L75&lt;=8,0,IF(L75&lt;=16,(L75-9)*0.17,0)),0)+IF(F75="JnPČ",IF(L75=1,51,IF(L75=2,35.7,IF(L75=3,27,IF(L75=4,19.5,IF(L75=5,18,IF(L75=6,16.5,IF(L75=7,15,IF(L75=8,13.5,0))))))))+IF(L75&lt;=8,0,IF(L75&lt;=16,10,0))-IF(L75&lt;=8,0,IF(L75&lt;=16,(L75-9)*0.255,0)),0)+IF(F75="JnEČ",IF(L75=1,25.5,IF(L75=2,19.53,IF(L75=3,15.48,IF(L75=4,9,IF(L75=5,8.25,IF(L75=6,7.5,IF(L75=7,6.75,IF(L75=8,6,0))))))))+IF(L75&lt;=8,0,IF(L75&lt;=16,5,0))-IF(L75&lt;=8,0,IF(L75&lt;=16,(L75-9)*0.1275,0)),0)+IF(F75="JčPČ",IF(L75=1,21.25,IF(L75=2,14.5,IF(L75=3,11.5,IF(L75=4,7,IF(L75=5,6.5,IF(L75=6,6,IF(L75=7,5.5,IF(L75=8,5,0))))))))+IF(L75&lt;=8,0,IF(L75&lt;=16,4,0))-IF(L75&lt;=8,0,IF(L75&lt;=16,(L75-9)*0.10625,0)),0)+IF(F75="JčEČ",IF(L75=1,17,IF(L75=2,13.02,IF(L75=3,10.32,IF(L75=4,6,IF(L75=5,5.5,IF(L75=6,5,IF(L75=7,4.5,IF(L75=8,4,0))))))))+IF(L75&lt;=8,0,IF(L75&lt;=16,3,0))-IF(L75&lt;=8,0,IF(L75&lt;=16,(L75-9)*0.085,0)),0)+IF(F75="NEAK",IF(L75=1,11.48,IF(L75=2,8.79,IF(L75=3,6.97,IF(L75=4,4.05,IF(L75=5,3.71,IF(L75=6,3.38,IF(L75=7,3.04,IF(L75=8,2.7,0))))))))+IF(L75&lt;=8,0,IF(L75&lt;=16,2,IF(L75&lt;=24,1.3,0)))-IF(L75&lt;=8,0,IF(L75&lt;=16,(L75-9)*0.0574,IF(L75&lt;=24,(L75-17)*0.0574,0))),0))*IF(L75&lt;0,1,IF(OR(F75="PČ",F75="PŽ",F75="PT"),IF(J75&lt;32,J75/32,1),1))* IF(L75&lt;0,1,IF(OR(F75="EČ",F75="EŽ",F75="JOŽ",F75="JPČ",F75="NEAK"),IF(J75&lt;24,J75/24,1),1))*IF(L75&lt;0,1,IF(OR(F75="PČneol",F75="JEČ",F75="JEOF",F75="JnPČ",F75="JnEČ",F75="JčPČ",F75="JčEČ"),IF(J75&lt;16,J75/16,1),1))*IF(L75&lt;0,1,IF(F75="EČneol",IF(J75&lt;8,J75/8,1),1))</f>
        <v>0</v>
      </c>
      <c r="O75" s="9">
        <f t="shared" ref="O75:O84" si="18">IF(F75="OŽ",N75,IF(H75="Ne",IF(J75*0.3&lt;J75-L75,N75,0),IF(J75*0.1&lt;J75-L75,N75,0)))</f>
        <v>0</v>
      </c>
      <c r="P75" s="4">
        <f t="shared" ref="P75" si="19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</v>
      </c>
      <c r="Q75" s="11">
        <f t="shared" ref="Q75" si="20">IF(ISERROR(P75*100/N75),0,(P75*100/N75))</f>
        <v>0</v>
      </c>
      <c r="R75" s="10">
        <f t="shared" ref="R75:R84" si="21">IF(Q75&lt;=30,O75+P75,O75+O75*0.3)*IF(G75=1,0.4,IF(G75=2,0.75,IF(G75="1 (kas 4 m. 1 k. nerengiamos)",0.52,1)))*IF(D75="olimpinė",1,IF(M75="Ne",0.5,1))*IF(OR(A$5="Lietuvos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federacija"),IF(OR(J75&lt;8,K75&lt;16),0,1),1)*E75*IF(I75&lt;=1,1,1/I75)*IF(OR(A$5="Lietuvos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5" s="8"/>
    </row>
    <row r="76" spans="1:19">
      <c r="A76" s="66">
        <v>2</v>
      </c>
      <c r="B76" s="59" t="s">
        <v>56</v>
      </c>
      <c r="C76" s="12" t="s">
        <v>29</v>
      </c>
      <c r="D76" s="66" t="s">
        <v>30</v>
      </c>
      <c r="E76" s="66">
        <v>2</v>
      </c>
      <c r="F76" s="66" t="s">
        <v>54</v>
      </c>
      <c r="G76" s="66">
        <v>2</v>
      </c>
      <c r="H76" s="66" t="s">
        <v>32</v>
      </c>
      <c r="I76" s="66"/>
      <c r="J76" s="66">
        <v>46</v>
      </c>
      <c r="K76" s="66"/>
      <c r="L76" s="66">
        <v>33</v>
      </c>
      <c r="M76" s="66" t="s">
        <v>55</v>
      </c>
      <c r="N76" s="3">
        <f t="shared" si="17"/>
        <v>0</v>
      </c>
      <c r="O76" s="9">
        <f t="shared" si="18"/>
        <v>0</v>
      </c>
      <c r="P76" s="4">
        <f t="shared" ref="P76:P84" si="22">IF(O76=0,0,IF(F76="OŽ",IF(L76&gt;35,0,IF(J76&gt;35,(36-L76)*1.836,((36-L76)-(36-J76))*1.836)),0)+IF(F76="PČ",IF(L76&gt;31,0,IF(J76&gt;31,(32-L76)*1.347,((32-L76)-(32-J76))*1.347)),0)+ IF(F76="PČneol",IF(L76&gt;15,0,IF(J76&gt;15,(16-L76)*0.255,((16-L76)-(16-J76))*0.255)),0)+IF(F76="PŽ",IF(L76&gt;31,0,IF(J76&gt;31,(32-L76)*0.255,((32-L76)-(32-J76))*0.255)),0)+IF(F76="EČ",IF(L76&gt;23,0,IF(J76&gt;23,(24-L76)*0.612,((24-L76)-(24-J76))*0.612)),0)+IF(F76="EČneol",IF(L76&gt;7,0,IF(J76&gt;7,(8-L76)*0.204,((8-L76)-(8-J76))*0.204)),0)+IF(F76="EŽ",IF(L76&gt;23,0,IF(J76&gt;23,(24-L76)*0.204,((24-L76)-(24-J76))*0.204)),0)+IF(F76="PT",IF(L76&gt;31,0,IF(J76&gt;31,(32-L76)*0.204,((32-L76)-(32-J76))*0.204)),0)+IF(F76="JOŽ",IF(L76&gt;23,0,IF(J76&gt;23,(24-L76)*0.255,((24-L76)-(24-J76))*0.255)),0)+IF(F76="JPČ",IF(L76&gt;23,0,IF(J76&gt;23,(24-L76)*0.204,((24-L76)-(24-J76))*0.204)),0)+IF(F76="JEČ",IF(L76&gt;15,0,IF(J76&gt;15,(16-L76)*0.102,((16-L76)-(16-J76))*0.102)),0)+IF(F76="JEOF",IF(L76&gt;15,0,IF(J76&gt;15,(16-L76)*0.102,((16-L76)-(16-J76))*0.102)),0)+IF(F76="JnPČ",IF(L76&gt;15,0,IF(J76&gt;15,(16-L76)*0.153,((16-L76)-(16-J76))*0.153)),0)+IF(F76="JnEČ",IF(L76&gt;15,0,IF(J76&gt;15,(16-L76)*0.0765,((16-L76)-(16-J76))*0.0765)),0)+IF(F76="JčPČ",IF(L76&gt;15,0,IF(J76&gt;15,(16-L76)*0.06375,((16-L76)-(16-J76))*0.06375)),0)+IF(F76="JčEČ",IF(L76&gt;15,0,IF(J76&gt;15,(16-L76)*0.051,((16-L76)-(16-J76))*0.051)),0)+IF(F76="NEAK",IF(L76&gt;23,0,IF(J76&gt;23,(24-L76)*0.03444,((24-L76)-(24-J76))*0.03444)),0))</f>
        <v>0</v>
      </c>
      <c r="Q76" s="11">
        <f t="shared" ref="Q76:Q84" si="23">IF(ISERROR(P76*100/N76),0,(P76*100/N76))</f>
        <v>0</v>
      </c>
      <c r="R76" s="10">
        <f t="shared" si="21"/>
        <v>0</v>
      </c>
      <c r="S76" s="8"/>
    </row>
    <row r="77" spans="1:19" s="8" customFormat="1">
      <c r="A77" s="66">
        <v>3</v>
      </c>
      <c r="B77" s="66"/>
      <c r="C77" s="12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 s="8" customFormat="1">
      <c r="A78" s="66">
        <v>4</v>
      </c>
      <c r="B78" s="66"/>
      <c r="C78" s="12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</row>
    <row r="79" spans="1:19" s="8" customFormat="1">
      <c r="A79" s="66">
        <v>5</v>
      </c>
      <c r="B79" s="66"/>
      <c r="C79" s="12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</row>
    <row r="80" spans="1:19">
      <c r="A80" s="66">
        <v>6</v>
      </c>
      <c r="B80" s="66"/>
      <c r="C80" s="12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>
      <c r="A81" s="66">
        <v>7</v>
      </c>
      <c r="B81" s="66"/>
      <c r="C81" s="1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6">
        <v>8</v>
      </c>
      <c r="B82" s="66"/>
      <c r="C82" s="12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66">
        <v>9</v>
      </c>
      <c r="B83" s="66"/>
      <c r="C83" s="12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3">
        <f t="shared" si="17"/>
        <v>0</v>
      </c>
      <c r="O83" s="9">
        <f t="shared" si="18"/>
        <v>0</v>
      </c>
      <c r="P83" s="4">
        <f t="shared" si="22"/>
        <v>0</v>
      </c>
      <c r="Q83" s="11">
        <f t="shared" si="23"/>
        <v>0</v>
      </c>
      <c r="R83" s="10">
        <f t="shared" si="21"/>
        <v>0</v>
      </c>
      <c r="S83" s="8"/>
    </row>
    <row r="84" spans="1:19">
      <c r="A84" s="66">
        <v>10</v>
      </c>
      <c r="B84" s="66"/>
      <c r="C84" s="12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3">
        <f t="shared" si="17"/>
        <v>0</v>
      </c>
      <c r="O84" s="9">
        <f t="shared" si="18"/>
        <v>0</v>
      </c>
      <c r="P84" s="4">
        <f t="shared" si="22"/>
        <v>0</v>
      </c>
      <c r="Q84" s="11">
        <f t="shared" si="23"/>
        <v>0</v>
      </c>
      <c r="R84" s="10">
        <f t="shared" si="21"/>
        <v>0</v>
      </c>
      <c r="S84" s="8"/>
    </row>
    <row r="85" spans="1:19">
      <c r="A85" s="91" t="s">
        <v>34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3"/>
      <c r="R85" s="10">
        <f>SUM(R75:R84)</f>
        <v>0</v>
      </c>
      <c r="S85" s="8"/>
    </row>
    <row r="86" spans="1:19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ht="15.75">
      <c r="A87" s="24" t="s">
        <v>57</v>
      </c>
      <c r="B87" s="2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8"/>
    </row>
    <row r="88" spans="1:19">
      <c r="A88" s="48" t="s">
        <v>44</v>
      </c>
      <c r="B88" s="48"/>
      <c r="C88" s="48"/>
      <c r="D88" s="48"/>
      <c r="E88" s="48"/>
      <c r="F88" s="48"/>
      <c r="G88" s="48"/>
      <c r="H88" s="48"/>
      <c r="I88" s="48"/>
      <c r="J88" s="15"/>
      <c r="K88" s="15"/>
      <c r="L88" s="15"/>
      <c r="M88" s="15"/>
      <c r="N88" s="15"/>
      <c r="O88" s="15"/>
      <c r="P88" s="15"/>
      <c r="Q88" s="15"/>
      <c r="R88" s="16"/>
      <c r="S88" s="8"/>
    </row>
    <row r="89" spans="1:19" s="8" customFormat="1">
      <c r="A89" s="48"/>
      <c r="B89" s="48"/>
      <c r="C89" s="48"/>
      <c r="D89" s="48"/>
      <c r="E89" s="48"/>
      <c r="F89" s="48"/>
      <c r="G89" s="48"/>
      <c r="H89" s="48"/>
      <c r="I89" s="48"/>
      <c r="J89" s="15"/>
      <c r="K89" s="15"/>
      <c r="L89" s="15"/>
      <c r="M89" s="15"/>
      <c r="N89" s="15"/>
      <c r="O89" s="15"/>
      <c r="P89" s="15"/>
      <c r="Q89" s="15"/>
      <c r="R89" s="16"/>
    </row>
    <row r="90" spans="1:19">
      <c r="A90" s="74" t="s">
        <v>58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62"/>
      <c r="R90" s="8"/>
      <c r="S90" s="8"/>
    </row>
    <row r="91" spans="1:19" ht="18">
      <c r="A91" s="75" t="s">
        <v>27</v>
      </c>
      <c r="B91" s="76"/>
      <c r="C91" s="76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62"/>
      <c r="R91" s="8"/>
      <c r="S91" s="8"/>
    </row>
    <row r="92" spans="1:19">
      <c r="A92" s="66">
        <v>1</v>
      </c>
      <c r="B92" s="66" t="s">
        <v>59</v>
      </c>
      <c r="C92" s="12" t="s">
        <v>29</v>
      </c>
      <c r="D92" s="66" t="s">
        <v>30</v>
      </c>
      <c r="E92" s="66">
        <v>2</v>
      </c>
      <c r="F92" s="66" t="s">
        <v>60</v>
      </c>
      <c r="G92" s="66">
        <v>1</v>
      </c>
      <c r="H92" s="66"/>
      <c r="I92" s="66"/>
      <c r="J92" s="66">
        <v>33</v>
      </c>
      <c r="K92" s="66"/>
      <c r="L92" s="66">
        <v>17</v>
      </c>
      <c r="M92" s="66" t="s">
        <v>32</v>
      </c>
      <c r="N92" s="3">
        <f t="shared" ref="N92:N101" si="24">(IF(F92="OŽ",IF(L92=1,550.8,IF(L92=2,426.38,IF(L92=3,342.14,IF(L92=4,181.44,IF(L92=5,168.48,IF(L92=6,155.52,IF(L92=7,148.5,IF(L92=8,144,0))))))))+IF(L92&lt;=8,0,IF(L92&lt;=16,137.7,IF(L92&lt;=24,108,IF(L92&lt;=32,80.1,IF(L92&lt;=36,52.2,0)))))-IF(L92&lt;=8,0,IF(L92&lt;=16,(L92-9)*2.754,IF(L92&lt;=24,(L92-17)* 2.754,IF(L92&lt;=32,(L92-25)* 2.754,IF(L92&lt;=36,(L92-33)*2.754,0))))),0)+IF(F92="PČ",IF(L92=1,449,IF(L92=2,314.6,IF(L92=3,238,IF(L92=4,172,IF(L92=5,159,IF(L92=6,145,IF(L92=7,132,IF(L92=8,119,0))))))))+IF(L92&lt;=8,0,IF(L92&lt;=16,88,IF(L92&lt;=24,55,IF(L92&lt;=32,22,0))))-IF(L92&lt;=8,0,IF(L92&lt;=16,(L92-9)*2.245,IF(L92&lt;=24,(L92-17)*2.245,IF(L92&lt;=32,(L92-25)*2.245,0)))),0)+IF(F92="PČneol",IF(L92=1,85,IF(L92=2,64.61,IF(L92=3,50.76,IF(L92=4,16.25,IF(L92=5,15,IF(L92=6,13.75,IF(L92=7,12.5,IF(L92=8,11.25,0))))))))+IF(L92&lt;=8,0,IF(L92&lt;=16,9,0))-IF(L92&lt;=8,0,IF(L92&lt;=16,(L92-9)*0.425,0)),0)+IF(F92="PŽ",IF(L92=1,85,IF(L92=2,59.5,IF(L92=3,45,IF(L92=4,32.5,IF(L92=5,30,IF(L92=6,27.5,IF(L92=7,25,IF(L92=8,22.5,0))))))))+IF(L92&lt;=8,0,IF(L92&lt;=16,19,IF(L92&lt;=24,13,IF(L92&lt;=32,8,0))))-IF(L92&lt;=8,0,IF(L92&lt;=16,(L92-9)*0.425,IF(L92&lt;=24,(L92-17)*0.425,IF(L92&lt;=32,(L92-25)*0.425,0)))),0)+IF(F92="EČ",IF(L92=1,204,IF(L92=2,156.24,IF(L92=3,123.84,IF(L92=4,72,IF(L92=5,66,IF(L92=6,60,IF(L92=7,54,IF(L92=8,48,0))))))))+IF(L92&lt;=8,0,IF(L92&lt;=16,40,IF(L92&lt;=24,25,0)))-IF(L92&lt;=8,0,IF(L92&lt;=16,(L92-9)*1.02,IF(L92&lt;=24,(L92-17)*1.02,0))),0)+IF(F92="EČneol",IF(L92=1,68,IF(L92=2,51.69,IF(L92=3,40.61,IF(L92=4,13,IF(L92=5,12,IF(L92=6,11,IF(L92=7,10,IF(L92=8,9,0)))))))))+IF(F92="EŽ",IF(L92=1,68,IF(L92=2,47.6,IF(L92=3,36,IF(L92=4,18,IF(L92=5,16.5,IF(L92=6,15,IF(L92=7,13.5,IF(L92=8,12,0))))))))+IF(L92&lt;=8,0,IF(L92&lt;=16,10,IF(L92&lt;=24,6,0)))-IF(L92&lt;=8,0,IF(L92&lt;=16,(L92-9)*0.34,IF(L92&lt;=24,(L92-17)*0.34,0))),0)+IF(F92="PT",IF(L92=1,68,IF(L92=2,52.08,IF(L92=3,41.28,IF(L92=4,24,IF(L92=5,22,IF(L92=6,20,IF(L92=7,18,IF(L92=8,16,0))))))))+IF(L92&lt;=8,0,IF(L92&lt;=16,13,IF(L92&lt;=24,9,IF(L92&lt;=32,4,0))))-IF(L92&lt;=8,0,IF(L92&lt;=16,(L92-9)*0.34,IF(L92&lt;=24,(L92-17)*0.34,IF(L92&lt;=32,(L92-25)*0.34,0)))),0)+IF(F92="JOŽ",IF(L92=1,85,IF(L92=2,59.5,IF(L92=3,45,IF(L92=4,32.5,IF(L92=5,30,IF(L92=6,27.5,IF(L92=7,25,IF(L92=8,22.5,0))))))))+IF(L92&lt;=8,0,IF(L92&lt;=16,19,IF(L92&lt;=24,13,0)))-IF(L92&lt;=8,0,IF(L92&lt;=16,(L92-9)*0.425,IF(L92&lt;=24,(L92-17)*0.425,0))),0)+IF(F92="JPČ",IF(L92=1,68,IF(L92=2,47.6,IF(L92=3,36,IF(L92=4,26,IF(L92=5,24,IF(L92=6,22,IF(L92=7,20,IF(L92=8,18,0))))))))+IF(L92&lt;=8,0,IF(L92&lt;=16,13,IF(L92&lt;=24,9,0)))-IF(L92&lt;=8,0,IF(L92&lt;=16,(L92-9)*0.34,IF(L92&lt;=24,(L92-17)*0.34,0))),0)+IF(F92="JEČ",IF(L92=1,34,IF(L92=2,26.04,IF(L92=3,20.6,IF(L92=4,12,IF(L92=5,11,IF(L92=6,10,IF(L92=7,9,IF(L92=8,8,0))))))))+IF(L92&lt;=8,0,IF(L92&lt;=16,6,0))-IF(L92&lt;=8,0,IF(L92&lt;=16,(L92-9)*0.17,0)),0)+IF(F92="JEOF",IF(L92=1,34,IF(L92=2,26.04,IF(L92=3,20.6,IF(L92=4,12,IF(L92=5,11,IF(L92=6,10,IF(L92=7,9,IF(L92=8,8,0))))))))+IF(L92&lt;=8,0,IF(L92&lt;=16,6,0))-IF(L92&lt;=8,0,IF(L92&lt;=16,(L92-9)*0.17,0)),0)+IF(F92="JnPČ",IF(L92=1,51,IF(L92=2,35.7,IF(L92=3,27,IF(L92=4,19.5,IF(L92=5,18,IF(L92=6,16.5,IF(L92=7,15,IF(L92=8,13.5,0))))))))+IF(L92&lt;=8,0,IF(L92&lt;=16,10,0))-IF(L92&lt;=8,0,IF(L92&lt;=16,(L92-9)*0.255,0)),0)+IF(F92="JnEČ",IF(L92=1,25.5,IF(L92=2,19.53,IF(L92=3,15.48,IF(L92=4,9,IF(L92=5,8.25,IF(L92=6,7.5,IF(L92=7,6.75,IF(L92=8,6,0))))))))+IF(L92&lt;=8,0,IF(L92&lt;=16,5,0))-IF(L92&lt;=8,0,IF(L92&lt;=16,(L92-9)*0.1275,0)),0)+IF(F92="JčPČ",IF(L92=1,21.25,IF(L92=2,14.5,IF(L92=3,11.5,IF(L92=4,7,IF(L92=5,6.5,IF(L92=6,6,IF(L92=7,5.5,IF(L92=8,5,0))))))))+IF(L92&lt;=8,0,IF(L92&lt;=16,4,0))-IF(L92&lt;=8,0,IF(L92&lt;=16,(L92-9)*0.10625,0)),0)+IF(F92="JčEČ",IF(L92=1,17,IF(L92=2,13.02,IF(L92=3,10.32,IF(L92=4,6,IF(L92=5,5.5,IF(L92=6,5,IF(L92=7,4.5,IF(L92=8,4,0))))))))+IF(L92&lt;=8,0,IF(L92&lt;=16,3,0))-IF(L92&lt;=8,0,IF(L92&lt;=16,(L92-9)*0.085,0)),0)+IF(F92="NEAK",IF(L92=1,11.48,IF(L92=2,8.79,IF(L92=3,6.97,IF(L92=4,4.05,IF(L92=5,3.71,IF(L92=6,3.38,IF(L92=7,3.04,IF(L92=8,2.7,0))))))))+IF(L92&lt;=8,0,IF(L92&lt;=16,2,IF(L92&lt;=24,1.3,0)))-IF(L92&lt;=8,0,IF(L92&lt;=16,(L92-9)*0.0574,IF(L92&lt;=24,(L92-17)*0.0574,0))),0))*IF(L92&lt;0,1,IF(OR(F92="PČ",F92="PŽ",F92="PT"),IF(J92&lt;32,J92/32,1),1))* IF(L92&lt;0,1,IF(OR(F92="EČ",F92="EŽ",F92="JOŽ",F92="JPČ",F92="NEAK"),IF(J92&lt;24,J92/24,1),1))*IF(L92&lt;0,1,IF(OR(F92="PČneol",F92="JEČ",F92="JEOF",F92="JnPČ",F92="JnEČ",F92="JčPČ",F92="JčEČ"),IF(J92&lt;16,J92/16,1),1))*IF(L92&lt;0,1,IF(F92="EČneol",IF(J92&lt;8,J92/8,1),1))</f>
        <v>25</v>
      </c>
      <c r="O92" s="9">
        <f t="shared" ref="O92:O101" si="25">IF(F92="OŽ",N92,IF(H92="Ne",IF(J92*0.3&lt;J92-L92,N92,0),IF(J92*0.1&lt;J92-L92,N92,0)))</f>
        <v>25</v>
      </c>
      <c r="P92" s="4">
        <f t="shared" ref="P92" si="26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4.2839999999999998</v>
      </c>
      <c r="Q92" s="11">
        <f t="shared" ref="Q92" si="27">IF(ISERROR(P92*100/N92),0,(P92*100/N92))</f>
        <v>17.135999999999999</v>
      </c>
      <c r="R92" s="10">
        <f t="shared" ref="R92:R101" si="28">IF(Q92&lt;=30,O92+P92,O92+O92*0.3)*IF(G92=1,0.4,IF(G92=2,0.75,IF(G92="1 (kas 4 m. 1 k. nerengiamos)",0.52,1)))*IF(D92="olimpinė",1,IF(M92="Ne",0.5,1))*IF(OR(A$5="Lietuvos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federacija"),IF(OR(J92&lt;8,K92&lt;16),0,1),1)*E92*IF(I92&lt;=1,1,1/I92)*IF(OR(A$5="Lietuvos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23.427199999999999</v>
      </c>
      <c r="S92" s="8"/>
    </row>
    <row r="93" spans="1:19">
      <c r="A93" s="66">
        <v>2</v>
      </c>
      <c r="B93" s="66"/>
      <c r="C93" s="12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3">
        <f t="shared" si="24"/>
        <v>0</v>
      </c>
      <c r="O93" s="9">
        <f t="shared" si="25"/>
        <v>0</v>
      </c>
      <c r="P93" s="4">
        <f t="shared" ref="P93:P101" si="29">IF(O93=0,0,IF(F93="OŽ",IF(L93&gt;35,0,IF(J93&gt;35,(36-L93)*1.836,((36-L93)-(36-J93))*1.836)),0)+IF(F93="PČ",IF(L93&gt;31,0,IF(J93&gt;31,(32-L93)*1.347,((32-L93)-(32-J93))*1.347)),0)+ IF(F93="PČneol",IF(L93&gt;15,0,IF(J93&gt;15,(16-L93)*0.255,((16-L93)-(16-J93))*0.255)),0)+IF(F93="PŽ",IF(L93&gt;31,0,IF(J93&gt;31,(32-L93)*0.255,((32-L93)-(32-J93))*0.255)),0)+IF(F93="EČ",IF(L93&gt;23,0,IF(J93&gt;23,(24-L93)*0.612,((24-L93)-(24-J93))*0.612)),0)+IF(F93="EČneol",IF(L93&gt;7,0,IF(J93&gt;7,(8-L93)*0.204,((8-L93)-(8-J93))*0.204)),0)+IF(F93="EŽ",IF(L93&gt;23,0,IF(J93&gt;23,(24-L93)*0.204,((24-L93)-(24-J93))*0.204)),0)+IF(F93="PT",IF(L93&gt;31,0,IF(J93&gt;31,(32-L93)*0.204,((32-L93)-(32-J93))*0.204)),0)+IF(F93="JOŽ",IF(L93&gt;23,0,IF(J93&gt;23,(24-L93)*0.255,((24-L93)-(24-J93))*0.255)),0)+IF(F93="JPČ",IF(L93&gt;23,0,IF(J93&gt;23,(24-L93)*0.204,((24-L93)-(24-J93))*0.204)),0)+IF(F93="JEČ",IF(L93&gt;15,0,IF(J93&gt;15,(16-L93)*0.102,((16-L93)-(16-J93))*0.102)),0)+IF(F93="JEOF",IF(L93&gt;15,0,IF(J93&gt;15,(16-L93)*0.102,((16-L93)-(16-J93))*0.102)),0)+IF(F93="JnPČ",IF(L93&gt;15,0,IF(J93&gt;15,(16-L93)*0.153,((16-L93)-(16-J93))*0.153)),0)+IF(F93="JnEČ",IF(L93&gt;15,0,IF(J93&gt;15,(16-L93)*0.0765,((16-L93)-(16-J93))*0.0765)),0)+IF(F93="JčPČ",IF(L93&gt;15,0,IF(J93&gt;15,(16-L93)*0.06375,((16-L93)-(16-J93))*0.06375)),0)+IF(F93="JčEČ",IF(L93&gt;15,0,IF(J93&gt;15,(16-L93)*0.051,((16-L93)-(16-J93))*0.051)),0)+IF(F93="NEAK",IF(L93&gt;23,0,IF(J93&gt;23,(24-L93)*0.03444,((24-L93)-(24-J93))*0.03444)),0))</f>
        <v>0</v>
      </c>
      <c r="Q93" s="11">
        <f t="shared" ref="Q93:Q101" si="30">IF(ISERROR(P93*100/N93),0,(P93*100/N93))</f>
        <v>0</v>
      </c>
      <c r="R93" s="10">
        <f t="shared" si="28"/>
        <v>0</v>
      </c>
      <c r="S93" s="7"/>
    </row>
    <row r="94" spans="1:19">
      <c r="A94" s="66">
        <v>3</v>
      </c>
      <c r="B94" s="66"/>
      <c r="C94" s="12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6">
        <v>4</v>
      </c>
      <c r="B95" s="66"/>
      <c r="C95" s="12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6">
        <v>5</v>
      </c>
      <c r="B96" s="66"/>
      <c r="C96" s="12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9">
      <c r="A97" s="66">
        <v>6</v>
      </c>
      <c r="B97" s="66"/>
      <c r="C97" s="12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  <c r="S97" s="8"/>
    </row>
    <row r="98" spans="1:19">
      <c r="A98" s="66">
        <v>7</v>
      </c>
      <c r="B98" s="66"/>
      <c r="C98" s="12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  <c r="S98" s="8"/>
    </row>
    <row r="99" spans="1:19">
      <c r="A99" s="66">
        <v>8</v>
      </c>
      <c r="B99" s="66"/>
      <c r="C99" s="12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  <c r="S99" s="8"/>
    </row>
    <row r="100" spans="1:19">
      <c r="A100" s="66">
        <v>9</v>
      </c>
      <c r="B100" s="66"/>
      <c r="C100" s="12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3">
        <f t="shared" si="24"/>
        <v>0</v>
      </c>
      <c r="O100" s="9">
        <f t="shared" si="25"/>
        <v>0</v>
      </c>
      <c r="P100" s="4">
        <f t="shared" si="29"/>
        <v>0</v>
      </c>
      <c r="Q100" s="11">
        <f t="shared" si="30"/>
        <v>0</v>
      </c>
      <c r="R100" s="10">
        <f t="shared" si="28"/>
        <v>0</v>
      </c>
      <c r="S100" s="8"/>
    </row>
    <row r="101" spans="1:19">
      <c r="A101" s="66">
        <v>10</v>
      </c>
      <c r="B101" s="66"/>
      <c r="C101" s="12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3">
        <f t="shared" si="24"/>
        <v>0</v>
      </c>
      <c r="O101" s="9">
        <f t="shared" si="25"/>
        <v>0</v>
      </c>
      <c r="P101" s="4">
        <f t="shared" si="29"/>
        <v>0</v>
      </c>
      <c r="Q101" s="11">
        <f t="shared" si="30"/>
        <v>0</v>
      </c>
      <c r="R101" s="10">
        <f t="shared" si="28"/>
        <v>0</v>
      </c>
      <c r="S101" s="8"/>
    </row>
    <row r="102" spans="1:19">
      <c r="A102" s="91" t="s">
        <v>34</v>
      </c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3"/>
      <c r="R102" s="10">
        <f>SUM(R92:R101)</f>
        <v>23.427199999999999</v>
      </c>
      <c r="S102" s="8"/>
    </row>
    <row r="103" spans="1:19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 ht="15.75">
      <c r="A104" s="24" t="s">
        <v>61</v>
      </c>
      <c r="B104" s="2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/>
      <c r="S104" s="8"/>
    </row>
    <row r="105" spans="1:19">
      <c r="A105" s="48" t="s">
        <v>44</v>
      </c>
      <c r="B105" s="48"/>
      <c r="C105" s="48"/>
      <c r="D105" s="48"/>
      <c r="E105" s="48"/>
      <c r="F105" s="48"/>
      <c r="G105" s="48"/>
      <c r="H105" s="48"/>
      <c r="I105" s="48"/>
      <c r="J105" s="15"/>
      <c r="K105" s="15"/>
      <c r="L105" s="15"/>
      <c r="M105" s="15"/>
      <c r="N105" s="15"/>
      <c r="O105" s="15"/>
      <c r="P105" s="15"/>
      <c r="Q105" s="15"/>
      <c r="R105" s="16"/>
      <c r="S105" s="8"/>
    </row>
    <row r="106" spans="1:19">
      <c r="A106" s="74" t="s">
        <v>62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62"/>
      <c r="R106" s="8"/>
      <c r="S106" s="8"/>
    </row>
    <row r="107" spans="1:19" ht="18">
      <c r="A107" s="75" t="s">
        <v>27</v>
      </c>
      <c r="B107" s="76"/>
      <c r="C107" s="76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62"/>
      <c r="R107" s="8"/>
      <c r="S107" s="8"/>
    </row>
    <row r="108" spans="1:19">
      <c r="A108" s="74" t="s">
        <v>39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62"/>
      <c r="R108" s="8"/>
      <c r="S108" s="8"/>
    </row>
    <row r="109" spans="1:19">
      <c r="A109" s="66">
        <v>1</v>
      </c>
      <c r="B109" s="60" t="s">
        <v>56</v>
      </c>
      <c r="C109" s="12" t="s">
        <v>29</v>
      </c>
      <c r="D109" s="66" t="s">
        <v>30</v>
      </c>
      <c r="E109" s="66">
        <v>2</v>
      </c>
      <c r="F109" s="66" t="s">
        <v>42</v>
      </c>
      <c r="G109" s="66">
        <v>1</v>
      </c>
      <c r="H109" s="66" t="s">
        <v>32</v>
      </c>
      <c r="I109" s="66"/>
      <c r="J109" s="66">
        <v>31</v>
      </c>
      <c r="K109" s="66"/>
      <c r="L109" s="66">
        <v>9</v>
      </c>
      <c r="M109" s="66" t="s">
        <v>32</v>
      </c>
      <c r="N109" s="3">
        <f t="shared" ref="N109:N118" si="31">(IF(F109="OŽ",IF(L109=1,550.8,IF(L109=2,426.38,IF(L109=3,342.14,IF(L109=4,181.44,IF(L109=5,168.48,IF(L109=6,155.52,IF(L109=7,148.5,IF(L109=8,144,0))))))))+IF(L109&lt;=8,0,IF(L109&lt;=16,137.7,IF(L109&lt;=24,108,IF(L109&lt;=32,80.1,IF(L109&lt;=36,52.2,0)))))-IF(L109&lt;=8,0,IF(L109&lt;=16,(L109-9)*2.754,IF(L109&lt;=24,(L109-17)* 2.754,IF(L109&lt;=32,(L109-25)* 2.754,IF(L109&lt;=36,(L109-33)*2.754,0))))),0)+IF(F109="PČ",IF(L109=1,449,IF(L109=2,314.6,IF(L109=3,238,IF(L109=4,172,IF(L109=5,159,IF(L109=6,145,IF(L109=7,132,IF(L109=8,119,0))))))))+IF(L109&lt;=8,0,IF(L109&lt;=16,88,IF(L109&lt;=24,55,IF(L109&lt;=32,22,0))))-IF(L109&lt;=8,0,IF(L109&lt;=16,(L109-9)*2.245,IF(L109&lt;=24,(L109-17)*2.245,IF(L109&lt;=32,(L109-25)*2.245,0)))),0)+IF(F109="PČneol",IF(L109=1,85,IF(L109=2,64.61,IF(L109=3,50.76,IF(L109=4,16.25,IF(L109=5,15,IF(L109=6,13.75,IF(L109=7,12.5,IF(L109=8,11.25,0))))))))+IF(L109&lt;=8,0,IF(L109&lt;=16,9,0))-IF(L109&lt;=8,0,IF(L109&lt;=16,(L109-9)*0.425,0)),0)+IF(F109="PŽ",IF(L109=1,85,IF(L109=2,59.5,IF(L109=3,45,IF(L109=4,32.5,IF(L109=5,30,IF(L109=6,27.5,IF(L109=7,25,IF(L109=8,22.5,0))))))))+IF(L109&lt;=8,0,IF(L109&lt;=16,19,IF(L109&lt;=24,13,IF(L109&lt;=32,8,0))))-IF(L109&lt;=8,0,IF(L109&lt;=16,(L109-9)*0.425,IF(L109&lt;=24,(L109-17)*0.425,IF(L109&lt;=32,(L109-25)*0.425,0)))),0)+IF(F109="EČ",IF(L109=1,204,IF(L109=2,156.24,IF(L109=3,123.84,IF(L109=4,72,IF(L109=5,66,IF(L109=6,60,IF(L109=7,54,IF(L109=8,48,0))))))))+IF(L109&lt;=8,0,IF(L109&lt;=16,40,IF(L109&lt;=24,25,0)))-IF(L109&lt;=8,0,IF(L109&lt;=16,(L109-9)*1.02,IF(L109&lt;=24,(L109-17)*1.02,0))),0)+IF(F109="EČneol",IF(L109=1,68,IF(L109=2,51.69,IF(L109=3,40.61,IF(L109=4,13,IF(L109=5,12,IF(L109=6,11,IF(L109=7,10,IF(L109=8,9,0)))))))))+IF(F109="EŽ",IF(L109=1,68,IF(L109=2,47.6,IF(L109=3,36,IF(L109=4,18,IF(L109=5,16.5,IF(L109=6,15,IF(L109=7,13.5,IF(L109=8,12,0))))))))+IF(L109&lt;=8,0,IF(L109&lt;=16,10,IF(L109&lt;=24,6,0)))-IF(L109&lt;=8,0,IF(L109&lt;=16,(L109-9)*0.34,IF(L109&lt;=24,(L109-17)*0.34,0))),0)+IF(F109="PT",IF(L109=1,68,IF(L109=2,52.08,IF(L109=3,41.28,IF(L109=4,24,IF(L109=5,22,IF(L109=6,20,IF(L109=7,18,IF(L109=8,16,0))))))))+IF(L109&lt;=8,0,IF(L109&lt;=16,13,IF(L109&lt;=24,9,IF(L109&lt;=32,4,0))))-IF(L109&lt;=8,0,IF(L109&lt;=16,(L109-9)*0.34,IF(L109&lt;=24,(L109-17)*0.34,IF(L109&lt;=32,(L109-25)*0.34,0)))),0)+IF(F109="JOŽ",IF(L109=1,85,IF(L109=2,59.5,IF(L109=3,45,IF(L109=4,32.5,IF(L109=5,30,IF(L109=6,27.5,IF(L109=7,25,IF(L109=8,22.5,0))))))))+IF(L109&lt;=8,0,IF(L109&lt;=16,19,IF(L109&lt;=24,13,0)))-IF(L109&lt;=8,0,IF(L109&lt;=16,(L109-9)*0.425,IF(L109&lt;=24,(L109-17)*0.425,0))),0)+IF(F109="JPČ",IF(L109=1,68,IF(L109=2,47.6,IF(L109=3,36,IF(L109=4,26,IF(L109=5,24,IF(L109=6,22,IF(L109=7,20,IF(L109=8,18,0))))))))+IF(L109&lt;=8,0,IF(L109&lt;=16,13,IF(L109&lt;=24,9,0)))-IF(L109&lt;=8,0,IF(L109&lt;=16,(L109-9)*0.34,IF(L109&lt;=24,(L109-17)*0.34,0))),0)+IF(F109="JEČ",IF(L109=1,34,IF(L109=2,26.04,IF(L109=3,20.6,IF(L109=4,12,IF(L109=5,11,IF(L109=6,10,IF(L109=7,9,IF(L109=8,8,0))))))))+IF(L109&lt;=8,0,IF(L109&lt;=16,6,0))-IF(L109&lt;=8,0,IF(L109&lt;=16,(L109-9)*0.17,0)),0)+IF(F109="JEOF",IF(L109=1,34,IF(L109=2,26.04,IF(L109=3,20.6,IF(L109=4,12,IF(L109=5,11,IF(L109=6,10,IF(L109=7,9,IF(L109=8,8,0))))))))+IF(L109&lt;=8,0,IF(L109&lt;=16,6,0))-IF(L109&lt;=8,0,IF(L109&lt;=16,(L109-9)*0.17,0)),0)+IF(F109="JnPČ",IF(L109=1,51,IF(L109=2,35.7,IF(L109=3,27,IF(L109=4,19.5,IF(L109=5,18,IF(L109=6,16.5,IF(L109=7,15,IF(L109=8,13.5,0))))))))+IF(L109&lt;=8,0,IF(L109&lt;=16,10,0))-IF(L109&lt;=8,0,IF(L109&lt;=16,(L109-9)*0.255,0)),0)+IF(F109="JnEČ",IF(L109=1,25.5,IF(L109=2,19.53,IF(L109=3,15.48,IF(L109=4,9,IF(L109=5,8.25,IF(L109=6,7.5,IF(L109=7,6.75,IF(L109=8,6,0))))))))+IF(L109&lt;=8,0,IF(L109&lt;=16,5,0))-IF(L109&lt;=8,0,IF(L109&lt;=16,(L109-9)*0.1275,0)),0)+IF(F109="JčPČ",IF(L109=1,21.25,IF(L109=2,14.5,IF(L109=3,11.5,IF(L109=4,7,IF(L109=5,6.5,IF(L109=6,6,IF(L109=7,5.5,IF(L109=8,5,0))))))))+IF(L109&lt;=8,0,IF(L109&lt;=16,4,0))-IF(L109&lt;=8,0,IF(L109&lt;=16,(L109-9)*0.10625,0)),0)+IF(F109="JčEČ",IF(L109=1,17,IF(L109=2,13.02,IF(L109=3,10.32,IF(L109=4,6,IF(L109=5,5.5,IF(L109=6,5,IF(L109=7,4.5,IF(L109=8,4,0))))))))+IF(L109&lt;=8,0,IF(L109&lt;=16,3,0))-IF(L109&lt;=8,0,IF(L109&lt;=16,(L109-9)*0.085,0)),0)+IF(F109="NEAK",IF(L109=1,11.48,IF(L109=2,8.79,IF(L109=3,6.97,IF(L109=4,4.05,IF(L109=5,3.71,IF(L109=6,3.38,IF(L109=7,3.04,IF(L109=8,2.7,0))))))))+IF(L109&lt;=8,0,IF(L109&lt;=16,2,IF(L109&lt;=24,1.3,0)))-IF(L109&lt;=8,0,IF(L109&lt;=16,(L109-9)*0.0574,IF(L109&lt;=24,(L109-17)*0.0574,0))),0))*IF(L109&lt;0,1,IF(OR(F109="PČ",F109="PŽ",F109="PT"),IF(J109&lt;32,J109/32,1),1))* IF(L109&lt;0,1,IF(OR(F109="EČ",F109="EŽ",F109="JOŽ",F109="JPČ",F109="NEAK"),IF(J109&lt;24,J109/24,1),1))*IF(L109&lt;0,1,IF(OR(F109="PČneol",F109="JEČ",F109="JEOF",F109="JnPČ",F109="JnEČ",F109="JčPČ",F109="JčEČ"),IF(J109&lt;16,J109/16,1),1))*IF(L109&lt;0,1,IF(F109="EČneol",IF(J109&lt;8,J109/8,1),1))</f>
        <v>5</v>
      </c>
      <c r="O109" s="9">
        <f t="shared" ref="O109:O118" si="32">IF(F109="OŽ",N109,IF(H109="Ne",IF(J109*0.3&lt;J109-L109,N109,0),IF(J109*0.1&lt;J109-L109,N109,0)))</f>
        <v>5</v>
      </c>
      <c r="P109" s="4">
        <f t="shared" ref="P109" si="33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0.53549999999999998</v>
      </c>
      <c r="Q109" s="11">
        <f t="shared" ref="Q109" si="34">IF(ISERROR(P109*100/N109),0,(P109*100/N109))</f>
        <v>10.709999999999999</v>
      </c>
      <c r="R109" s="10">
        <f t="shared" ref="R109:R118" si="35">IF(Q109&lt;=30,O109+P109,O109+O109*0.3)*IF(G109=1,0.4,IF(G109=2,0.75,IF(G109="1 (kas 4 m. 1 k. nerengiamos)",0.52,1)))*IF(D109="olimpinė",1,IF(M109="Ne",0.5,1))*IF(OR(A$5="Lietuvos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federacija"),IF(OR(J109&lt;8,K109&lt;16),0,1),1)*E109*IF(I109&lt;=1,1,1/I109)*IF(OR(A$5="Lietuvos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4.4283999999999999</v>
      </c>
      <c r="S109" s="8"/>
    </row>
    <row r="110" spans="1:19">
      <c r="A110" s="66">
        <v>2</v>
      </c>
      <c r="B110" s="60" t="s">
        <v>63</v>
      </c>
      <c r="C110" s="12" t="s">
        <v>29</v>
      </c>
      <c r="D110" s="66" t="s">
        <v>30</v>
      </c>
      <c r="E110" s="66">
        <v>2</v>
      </c>
      <c r="F110" s="66" t="s">
        <v>42</v>
      </c>
      <c r="G110" s="66">
        <v>1</v>
      </c>
      <c r="H110" s="66" t="s">
        <v>32</v>
      </c>
      <c r="I110" s="66"/>
      <c r="J110" s="66">
        <v>32</v>
      </c>
      <c r="K110" s="66"/>
      <c r="L110" s="66">
        <v>5</v>
      </c>
      <c r="M110" s="66" t="s">
        <v>32</v>
      </c>
      <c r="N110" s="3">
        <f t="shared" si="31"/>
        <v>8.25</v>
      </c>
      <c r="O110" s="9">
        <f t="shared" si="32"/>
        <v>8.25</v>
      </c>
      <c r="P110" s="4">
        <f t="shared" ref="P110:P118" si="36">IF(O110=0,0,IF(F110="OŽ",IF(L110&gt;35,0,IF(J110&gt;35,(36-L110)*1.836,((36-L110)-(36-J110))*1.836)),0)+IF(F110="PČ",IF(L110&gt;31,0,IF(J110&gt;31,(32-L110)*1.347,((32-L110)-(32-J110))*1.347)),0)+ IF(F110="PČneol",IF(L110&gt;15,0,IF(J110&gt;15,(16-L110)*0.255,((16-L110)-(16-J110))*0.255)),0)+IF(F110="PŽ",IF(L110&gt;31,0,IF(J110&gt;31,(32-L110)*0.255,((32-L110)-(32-J110))*0.255)),0)+IF(F110="EČ",IF(L110&gt;23,0,IF(J110&gt;23,(24-L110)*0.612,((24-L110)-(24-J110))*0.612)),0)+IF(F110="EČneol",IF(L110&gt;7,0,IF(J110&gt;7,(8-L110)*0.204,((8-L110)-(8-J110))*0.204)),0)+IF(F110="EŽ",IF(L110&gt;23,0,IF(J110&gt;23,(24-L110)*0.204,((24-L110)-(24-J110))*0.204)),0)+IF(F110="PT",IF(L110&gt;31,0,IF(J110&gt;31,(32-L110)*0.204,((32-L110)-(32-J110))*0.204)),0)+IF(F110="JOŽ",IF(L110&gt;23,0,IF(J110&gt;23,(24-L110)*0.255,((24-L110)-(24-J110))*0.255)),0)+IF(F110="JPČ",IF(L110&gt;23,0,IF(J110&gt;23,(24-L110)*0.204,((24-L110)-(24-J110))*0.204)),0)+IF(F110="JEČ",IF(L110&gt;15,0,IF(J110&gt;15,(16-L110)*0.102,((16-L110)-(16-J110))*0.102)),0)+IF(F110="JEOF",IF(L110&gt;15,0,IF(J110&gt;15,(16-L110)*0.102,((16-L110)-(16-J110))*0.102)),0)+IF(F110="JnPČ",IF(L110&gt;15,0,IF(J110&gt;15,(16-L110)*0.153,((16-L110)-(16-J110))*0.153)),0)+IF(F110="JnEČ",IF(L110&gt;15,0,IF(J110&gt;15,(16-L110)*0.0765,((16-L110)-(16-J110))*0.0765)),0)+IF(F110="JčPČ",IF(L110&gt;15,0,IF(J110&gt;15,(16-L110)*0.06375,((16-L110)-(16-J110))*0.06375)),0)+IF(F110="JčEČ",IF(L110&gt;15,0,IF(J110&gt;15,(16-L110)*0.051,((16-L110)-(16-J110))*0.051)),0)+IF(F110="NEAK",IF(L110&gt;23,0,IF(J110&gt;23,(24-L110)*0.03444,((24-L110)-(24-J110))*0.03444)),0))</f>
        <v>0.84150000000000003</v>
      </c>
      <c r="Q110" s="11">
        <f t="shared" ref="Q110:Q118" si="37">IF(ISERROR(P110*100/N110),0,(P110*100/N110))</f>
        <v>10.200000000000001</v>
      </c>
      <c r="R110" s="10">
        <f t="shared" si="35"/>
        <v>7.2732000000000001</v>
      </c>
      <c r="S110" s="8"/>
    </row>
    <row r="111" spans="1:19">
      <c r="A111" s="66">
        <v>3</v>
      </c>
      <c r="B111" s="66"/>
      <c r="C111" s="12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  <c r="S111" s="8"/>
    </row>
    <row r="112" spans="1:19">
      <c r="A112" s="66">
        <v>4</v>
      </c>
      <c r="B112" s="66"/>
      <c r="C112" s="12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  <c r="S112" s="8"/>
    </row>
    <row r="113" spans="1:18">
      <c r="A113" s="66">
        <v>5</v>
      </c>
      <c r="B113" s="66"/>
      <c r="C113" s="12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6">
        <v>6</v>
      </c>
      <c r="B114" s="66"/>
      <c r="C114" s="12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6">
        <v>7</v>
      </c>
      <c r="B115" s="66"/>
      <c r="C115" s="12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6">
        <v>8</v>
      </c>
      <c r="B116" s="66"/>
      <c r="C116" s="12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>
      <c r="A117" s="66">
        <v>9</v>
      </c>
      <c r="B117" s="66"/>
      <c r="C117" s="12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3">
        <f t="shared" si="31"/>
        <v>0</v>
      </c>
      <c r="O117" s="9">
        <f t="shared" si="32"/>
        <v>0</v>
      </c>
      <c r="P117" s="4">
        <f t="shared" si="36"/>
        <v>0</v>
      </c>
      <c r="Q117" s="11">
        <f t="shared" si="37"/>
        <v>0</v>
      </c>
      <c r="R117" s="10">
        <f t="shared" si="35"/>
        <v>0</v>
      </c>
    </row>
    <row r="118" spans="1:18">
      <c r="A118" s="66">
        <v>10</v>
      </c>
      <c r="B118" s="66"/>
      <c r="C118" s="12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3">
        <f t="shared" si="31"/>
        <v>0</v>
      </c>
      <c r="O118" s="9">
        <f t="shared" si="32"/>
        <v>0</v>
      </c>
      <c r="P118" s="4">
        <f t="shared" si="36"/>
        <v>0</v>
      </c>
      <c r="Q118" s="11">
        <f t="shared" si="37"/>
        <v>0</v>
      </c>
      <c r="R118" s="10">
        <f t="shared" si="35"/>
        <v>0</v>
      </c>
    </row>
    <row r="119" spans="1:18" ht="15" customHeight="1">
      <c r="A119" s="71" t="s">
        <v>34</v>
      </c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3"/>
      <c r="R119" s="10">
        <f>SUM(R109:R118)</f>
        <v>11.701599999999999</v>
      </c>
    </row>
    <row r="120" spans="1:18" s="8" customFormat="1" ht="15" customHeight="1">
      <c r="A120" s="70" t="s">
        <v>64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15"/>
      <c r="R120" s="16"/>
    </row>
    <row r="121" spans="1:18" ht="15.75">
      <c r="A121" s="24" t="s">
        <v>65</v>
      </c>
      <c r="B121" s="2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18">
      <c r="A122" s="48" t="s">
        <v>44</v>
      </c>
      <c r="B122" s="48"/>
      <c r="C122" s="48"/>
      <c r="D122" s="48"/>
      <c r="E122" s="48"/>
      <c r="F122" s="48"/>
      <c r="G122" s="48"/>
      <c r="H122" s="48"/>
      <c r="I122" s="48"/>
      <c r="J122" s="15"/>
      <c r="K122" s="15"/>
      <c r="L122" s="15"/>
      <c r="M122" s="15"/>
      <c r="N122" s="15"/>
      <c r="O122" s="15"/>
      <c r="P122" s="15"/>
      <c r="Q122" s="15"/>
      <c r="R122" s="16"/>
    </row>
    <row r="123" spans="1:18" s="8" customFormat="1">
      <c r="A123" s="48"/>
      <c r="B123" s="48"/>
      <c r="C123" s="48"/>
      <c r="D123" s="48"/>
      <c r="E123" s="48"/>
      <c r="F123" s="48"/>
      <c r="G123" s="48"/>
      <c r="H123" s="48"/>
      <c r="I123" s="48"/>
      <c r="J123" s="15"/>
      <c r="K123" s="15"/>
      <c r="L123" s="15"/>
      <c r="M123" s="15"/>
      <c r="N123" s="15"/>
      <c r="O123" s="15"/>
      <c r="P123" s="15"/>
      <c r="Q123" s="15"/>
      <c r="R123" s="16"/>
    </row>
    <row r="124" spans="1:18">
      <c r="A124" s="74" t="s">
        <v>66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62"/>
      <c r="R124" s="8"/>
    </row>
    <row r="125" spans="1:18" ht="18">
      <c r="A125" s="75" t="s">
        <v>27</v>
      </c>
      <c r="B125" s="76"/>
      <c r="C125" s="76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62"/>
      <c r="R125" s="8"/>
    </row>
    <row r="126" spans="1:18">
      <c r="A126" s="74" t="s">
        <v>39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62"/>
      <c r="R126" s="8"/>
    </row>
    <row r="127" spans="1:18">
      <c r="A127" s="66">
        <v>1</v>
      </c>
      <c r="B127" s="60" t="s">
        <v>67</v>
      </c>
      <c r="C127" s="12" t="s">
        <v>29</v>
      </c>
      <c r="D127" s="66" t="s">
        <v>30</v>
      </c>
      <c r="E127" s="66">
        <v>2</v>
      </c>
      <c r="F127" s="66" t="s">
        <v>42</v>
      </c>
      <c r="G127" s="66">
        <v>1</v>
      </c>
      <c r="H127" s="66" t="s">
        <v>32</v>
      </c>
      <c r="I127" s="66"/>
      <c r="J127" s="66">
        <v>32</v>
      </c>
      <c r="K127" s="66"/>
      <c r="L127" s="66">
        <v>9</v>
      </c>
      <c r="M127" s="66" t="s">
        <v>32</v>
      </c>
      <c r="N127" s="3">
        <f t="shared" ref="N127:N136" si="38">(IF(F127="OŽ",IF(L127=1,550.8,IF(L127=2,426.38,IF(L127=3,342.14,IF(L127=4,181.44,IF(L127=5,168.48,IF(L127=6,155.52,IF(L127=7,148.5,IF(L127=8,144,0))))))))+IF(L127&lt;=8,0,IF(L127&lt;=16,137.7,IF(L127&lt;=24,108,IF(L127&lt;=32,80.1,IF(L127&lt;=36,52.2,0)))))-IF(L127&lt;=8,0,IF(L127&lt;=16,(L127-9)*2.754,IF(L127&lt;=24,(L127-17)* 2.754,IF(L127&lt;=32,(L127-25)* 2.754,IF(L127&lt;=36,(L127-33)*2.754,0))))),0)+IF(F127="PČ",IF(L127=1,449,IF(L127=2,314.6,IF(L127=3,238,IF(L127=4,172,IF(L127=5,159,IF(L127=6,145,IF(L127=7,132,IF(L127=8,119,0))))))))+IF(L127&lt;=8,0,IF(L127&lt;=16,88,IF(L127&lt;=24,55,IF(L127&lt;=32,22,0))))-IF(L127&lt;=8,0,IF(L127&lt;=16,(L127-9)*2.245,IF(L127&lt;=24,(L127-17)*2.245,IF(L127&lt;=32,(L127-25)*2.245,0)))),0)+IF(F127="PČneol",IF(L127=1,85,IF(L127=2,64.61,IF(L127=3,50.76,IF(L127=4,16.25,IF(L127=5,15,IF(L127=6,13.75,IF(L127=7,12.5,IF(L127=8,11.25,0))))))))+IF(L127&lt;=8,0,IF(L127&lt;=16,9,0))-IF(L127&lt;=8,0,IF(L127&lt;=16,(L127-9)*0.425,0)),0)+IF(F127="PŽ",IF(L127=1,85,IF(L127=2,59.5,IF(L127=3,45,IF(L127=4,32.5,IF(L127=5,30,IF(L127=6,27.5,IF(L127=7,25,IF(L127=8,22.5,0))))))))+IF(L127&lt;=8,0,IF(L127&lt;=16,19,IF(L127&lt;=24,13,IF(L127&lt;=32,8,0))))-IF(L127&lt;=8,0,IF(L127&lt;=16,(L127-9)*0.425,IF(L127&lt;=24,(L127-17)*0.425,IF(L127&lt;=32,(L127-25)*0.425,0)))),0)+IF(F127="EČ",IF(L127=1,204,IF(L127=2,156.24,IF(L127=3,123.84,IF(L127=4,72,IF(L127=5,66,IF(L127=6,60,IF(L127=7,54,IF(L127=8,48,0))))))))+IF(L127&lt;=8,0,IF(L127&lt;=16,40,IF(L127&lt;=24,25,0)))-IF(L127&lt;=8,0,IF(L127&lt;=16,(L127-9)*1.02,IF(L127&lt;=24,(L127-17)*1.02,0))),0)+IF(F127="EČneol",IF(L127=1,68,IF(L127=2,51.69,IF(L127=3,40.61,IF(L127=4,13,IF(L127=5,12,IF(L127=6,11,IF(L127=7,10,IF(L127=8,9,0)))))))))+IF(F127="EŽ",IF(L127=1,68,IF(L127=2,47.6,IF(L127=3,36,IF(L127=4,18,IF(L127=5,16.5,IF(L127=6,15,IF(L127=7,13.5,IF(L127=8,12,0))))))))+IF(L127&lt;=8,0,IF(L127&lt;=16,10,IF(L127&lt;=24,6,0)))-IF(L127&lt;=8,0,IF(L127&lt;=16,(L127-9)*0.34,IF(L127&lt;=24,(L127-17)*0.34,0))),0)+IF(F127="PT",IF(L127=1,68,IF(L127=2,52.08,IF(L127=3,41.28,IF(L127=4,24,IF(L127=5,22,IF(L127=6,20,IF(L127=7,18,IF(L127=8,16,0))))))))+IF(L127&lt;=8,0,IF(L127&lt;=16,13,IF(L127&lt;=24,9,IF(L127&lt;=32,4,0))))-IF(L127&lt;=8,0,IF(L127&lt;=16,(L127-9)*0.34,IF(L127&lt;=24,(L127-17)*0.34,IF(L127&lt;=32,(L127-25)*0.34,0)))),0)+IF(F127="JOŽ",IF(L127=1,85,IF(L127=2,59.5,IF(L127=3,45,IF(L127=4,32.5,IF(L127=5,30,IF(L127=6,27.5,IF(L127=7,25,IF(L127=8,22.5,0))))))))+IF(L127&lt;=8,0,IF(L127&lt;=16,19,IF(L127&lt;=24,13,0)))-IF(L127&lt;=8,0,IF(L127&lt;=16,(L127-9)*0.425,IF(L127&lt;=24,(L127-17)*0.425,0))),0)+IF(F127="JPČ",IF(L127=1,68,IF(L127=2,47.6,IF(L127=3,36,IF(L127=4,26,IF(L127=5,24,IF(L127=6,22,IF(L127=7,20,IF(L127=8,18,0))))))))+IF(L127&lt;=8,0,IF(L127&lt;=16,13,IF(L127&lt;=24,9,0)))-IF(L127&lt;=8,0,IF(L127&lt;=16,(L127-9)*0.34,IF(L127&lt;=24,(L127-17)*0.34,0))),0)+IF(F127="JEČ",IF(L127=1,34,IF(L127=2,26.04,IF(L127=3,20.6,IF(L127=4,12,IF(L127=5,11,IF(L127=6,10,IF(L127=7,9,IF(L127=8,8,0))))))))+IF(L127&lt;=8,0,IF(L127&lt;=16,6,0))-IF(L127&lt;=8,0,IF(L127&lt;=16,(L127-9)*0.17,0)),0)+IF(F127="JEOF",IF(L127=1,34,IF(L127=2,26.04,IF(L127=3,20.6,IF(L127=4,12,IF(L127=5,11,IF(L127=6,10,IF(L127=7,9,IF(L127=8,8,0))))))))+IF(L127&lt;=8,0,IF(L127&lt;=16,6,0))-IF(L127&lt;=8,0,IF(L127&lt;=16,(L127-9)*0.17,0)),0)+IF(F127="JnPČ",IF(L127=1,51,IF(L127=2,35.7,IF(L127=3,27,IF(L127=4,19.5,IF(L127=5,18,IF(L127=6,16.5,IF(L127=7,15,IF(L127=8,13.5,0))))))))+IF(L127&lt;=8,0,IF(L127&lt;=16,10,0))-IF(L127&lt;=8,0,IF(L127&lt;=16,(L127-9)*0.255,0)),0)+IF(F127="JnEČ",IF(L127=1,25.5,IF(L127=2,19.53,IF(L127=3,15.48,IF(L127=4,9,IF(L127=5,8.25,IF(L127=6,7.5,IF(L127=7,6.75,IF(L127=8,6,0))))))))+IF(L127&lt;=8,0,IF(L127&lt;=16,5,0))-IF(L127&lt;=8,0,IF(L127&lt;=16,(L127-9)*0.1275,0)),0)+IF(F127="JčPČ",IF(L127=1,21.25,IF(L127=2,14.5,IF(L127=3,11.5,IF(L127=4,7,IF(L127=5,6.5,IF(L127=6,6,IF(L127=7,5.5,IF(L127=8,5,0))))))))+IF(L127&lt;=8,0,IF(L127&lt;=16,4,0))-IF(L127&lt;=8,0,IF(L127&lt;=16,(L127-9)*0.10625,0)),0)+IF(F127="JčEČ",IF(L127=1,17,IF(L127=2,13.02,IF(L127=3,10.32,IF(L127=4,6,IF(L127=5,5.5,IF(L127=6,5,IF(L127=7,4.5,IF(L127=8,4,0))))))))+IF(L127&lt;=8,0,IF(L127&lt;=16,3,0))-IF(L127&lt;=8,0,IF(L127&lt;=16,(L127-9)*0.085,0)),0)+IF(F127="NEAK",IF(L127=1,11.48,IF(L127=2,8.79,IF(L127=3,6.97,IF(L127=4,4.05,IF(L127=5,3.71,IF(L127=6,3.38,IF(L127=7,3.04,IF(L127=8,2.7,0))))))))+IF(L127&lt;=8,0,IF(L127&lt;=16,2,IF(L127&lt;=24,1.3,0)))-IF(L127&lt;=8,0,IF(L127&lt;=16,(L127-9)*0.0574,IF(L127&lt;=24,(L127-17)*0.0574,0))),0))*IF(L127&lt;0,1,IF(OR(F127="PČ",F127="PŽ",F127="PT"),IF(J127&lt;32,J127/32,1),1))* IF(L127&lt;0,1,IF(OR(F127="EČ",F127="EŽ",F127="JOŽ",F127="JPČ",F127="NEAK"),IF(J127&lt;24,J127/24,1),1))*IF(L127&lt;0,1,IF(OR(F127="PČneol",F127="JEČ",F127="JEOF",F127="JnPČ",F127="JnEČ",F127="JčPČ",F127="JčEČ"),IF(J127&lt;16,J127/16,1),1))*IF(L127&lt;0,1,IF(F127="EČneol",IF(J127&lt;8,J127/8,1),1))</f>
        <v>5</v>
      </c>
      <c r="O127" s="9">
        <f t="shared" ref="O127:O136" si="39">IF(F127="OŽ",N127,IF(H127="Ne",IF(J127*0.3&lt;J127-L127,N127,0),IF(J127*0.1&lt;J127-L127,N127,0)))</f>
        <v>5</v>
      </c>
      <c r="P127" s="4">
        <f t="shared" ref="P127" si="40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0.53549999999999998</v>
      </c>
      <c r="Q127" s="11">
        <f t="shared" ref="Q127" si="41">IF(ISERROR(P127*100/N127),0,(P127*100/N127))</f>
        <v>10.709999999999999</v>
      </c>
      <c r="R127" s="10">
        <f t="shared" ref="R127:R136" si="42">IF(Q127&lt;=30,O127+P127,O127+O127*0.3)*IF(G127=1,0.4,IF(G127=2,0.75,IF(G127="1 (kas 4 m. 1 k. nerengiamos)",0.52,1)))*IF(D127="olimpinė",1,IF(M127="Ne",0.5,1))*IF(OR(A$5="Lietuvos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federacija"),IF(OR(J127&lt;8,K127&lt;16),0,1),1)*E127*IF(I127&lt;=1,1,1/I127)*IF(OR(A$5="Lietuvos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4.4283999999999999</v>
      </c>
    </row>
    <row r="128" spans="1:18">
      <c r="A128" s="66">
        <v>2</v>
      </c>
      <c r="B128" s="60" t="s">
        <v>68</v>
      </c>
      <c r="C128" s="12" t="s">
        <v>29</v>
      </c>
      <c r="D128" s="66" t="s">
        <v>30</v>
      </c>
      <c r="E128" s="66">
        <v>2</v>
      </c>
      <c r="F128" s="66" t="s">
        <v>42</v>
      </c>
      <c r="G128" s="66">
        <v>1</v>
      </c>
      <c r="H128" s="66" t="s">
        <v>32</v>
      </c>
      <c r="I128" s="66"/>
      <c r="J128" s="66">
        <v>32</v>
      </c>
      <c r="K128" s="66"/>
      <c r="L128" s="66">
        <v>17</v>
      </c>
      <c r="M128" s="66" t="s">
        <v>55</v>
      </c>
      <c r="N128" s="3">
        <f t="shared" si="38"/>
        <v>0</v>
      </c>
      <c r="O128" s="9">
        <f t="shared" si="39"/>
        <v>0</v>
      </c>
      <c r="P128" s="4">
        <f t="shared" ref="P128:P136" si="43">IF(O128=0,0,IF(F128="OŽ",IF(L128&gt;35,0,IF(J128&gt;35,(36-L128)*1.836,((36-L128)-(36-J128))*1.836)),0)+IF(F128="PČ",IF(L128&gt;31,0,IF(J128&gt;31,(32-L128)*1.347,((32-L128)-(32-J128))*1.347)),0)+ IF(F128="PČneol",IF(L128&gt;15,0,IF(J128&gt;15,(16-L128)*0.255,((16-L128)-(16-J128))*0.255)),0)+IF(F128="PŽ",IF(L128&gt;31,0,IF(J128&gt;31,(32-L128)*0.255,((32-L128)-(32-J128))*0.255)),0)+IF(F128="EČ",IF(L128&gt;23,0,IF(J128&gt;23,(24-L128)*0.612,((24-L128)-(24-J128))*0.612)),0)+IF(F128="EČneol",IF(L128&gt;7,0,IF(J128&gt;7,(8-L128)*0.204,((8-L128)-(8-J128))*0.204)),0)+IF(F128="EŽ",IF(L128&gt;23,0,IF(J128&gt;23,(24-L128)*0.204,((24-L128)-(24-J128))*0.204)),0)+IF(F128="PT",IF(L128&gt;31,0,IF(J128&gt;31,(32-L128)*0.204,((32-L128)-(32-J128))*0.204)),0)+IF(F128="JOŽ",IF(L128&gt;23,0,IF(J128&gt;23,(24-L128)*0.255,((24-L128)-(24-J128))*0.255)),0)+IF(F128="JPČ",IF(L128&gt;23,0,IF(J128&gt;23,(24-L128)*0.204,((24-L128)-(24-J128))*0.204)),0)+IF(F128="JEČ",IF(L128&gt;15,0,IF(J128&gt;15,(16-L128)*0.102,((16-L128)-(16-J128))*0.102)),0)+IF(F128="JEOF",IF(L128&gt;15,0,IF(J128&gt;15,(16-L128)*0.102,((16-L128)-(16-J128))*0.102)),0)+IF(F128="JnPČ",IF(L128&gt;15,0,IF(J128&gt;15,(16-L128)*0.153,((16-L128)-(16-J128))*0.153)),0)+IF(F128="JnEČ",IF(L128&gt;15,0,IF(J128&gt;15,(16-L128)*0.0765,((16-L128)-(16-J128))*0.0765)),0)+IF(F128="JčPČ",IF(L128&gt;15,0,IF(J128&gt;15,(16-L128)*0.06375,((16-L128)-(16-J128))*0.06375)),0)+IF(F128="JčEČ",IF(L128&gt;15,0,IF(J128&gt;15,(16-L128)*0.051,((16-L128)-(16-J128))*0.051)),0)+IF(F128="NEAK",IF(L128&gt;23,0,IF(J128&gt;23,(24-L128)*0.03444,((24-L128)-(24-J128))*0.03444)),0))</f>
        <v>0</v>
      </c>
      <c r="Q128" s="11">
        <f t="shared" ref="Q128:Q136" si="44">IF(ISERROR(P128*100/N128),0,(P128*100/N128))</f>
        <v>0</v>
      </c>
      <c r="R128" s="10">
        <f t="shared" si="42"/>
        <v>0</v>
      </c>
    </row>
    <row r="129" spans="1:18">
      <c r="A129" s="66">
        <v>3</v>
      </c>
      <c r="B129" s="66"/>
      <c r="C129" s="12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6">
        <v>4</v>
      </c>
      <c r="B130" s="66"/>
      <c r="C130" s="12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6">
        <v>5</v>
      </c>
      <c r="B131" s="66"/>
      <c r="C131" s="12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6">
        <v>6</v>
      </c>
      <c r="B132" s="66"/>
      <c r="C132" s="12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6">
        <v>7</v>
      </c>
      <c r="B133" s="66"/>
      <c r="C133" s="12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6">
        <v>8</v>
      </c>
      <c r="B134" s="66"/>
      <c r="C134" s="12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3">
        <f t="shared" si="38"/>
        <v>0</v>
      </c>
      <c r="O134" s="9">
        <f t="shared" si="39"/>
        <v>0</v>
      </c>
      <c r="P134" s="4">
        <f t="shared" si="43"/>
        <v>0</v>
      </c>
      <c r="Q134" s="11">
        <f t="shared" si="44"/>
        <v>0</v>
      </c>
      <c r="R134" s="10">
        <f t="shared" si="42"/>
        <v>0</v>
      </c>
    </row>
    <row r="135" spans="1:18">
      <c r="A135" s="66">
        <v>9</v>
      </c>
      <c r="B135" s="66"/>
      <c r="C135" s="12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3">
        <f t="shared" si="38"/>
        <v>0</v>
      </c>
      <c r="O135" s="9">
        <f t="shared" si="39"/>
        <v>0</v>
      </c>
      <c r="P135" s="4">
        <f t="shared" si="43"/>
        <v>0</v>
      </c>
      <c r="Q135" s="11">
        <f t="shared" si="44"/>
        <v>0</v>
      </c>
      <c r="R135" s="10">
        <f t="shared" si="42"/>
        <v>0</v>
      </c>
    </row>
    <row r="136" spans="1:18">
      <c r="A136" s="66">
        <v>10</v>
      </c>
      <c r="B136" s="66"/>
      <c r="C136" s="12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3">
        <f t="shared" si="38"/>
        <v>0</v>
      </c>
      <c r="O136" s="9">
        <f t="shared" si="39"/>
        <v>0</v>
      </c>
      <c r="P136" s="4">
        <f t="shared" si="43"/>
        <v>0</v>
      </c>
      <c r="Q136" s="11">
        <f t="shared" si="44"/>
        <v>0</v>
      </c>
      <c r="R136" s="10">
        <f t="shared" si="42"/>
        <v>0</v>
      </c>
    </row>
    <row r="137" spans="1:18">
      <c r="A137" s="71" t="s">
        <v>34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3"/>
      <c r="R137" s="10">
        <f>SUM(R127:R136)</f>
        <v>4.4283999999999999</v>
      </c>
    </row>
    <row r="138" spans="1:18" s="8" customFormat="1">
      <c r="A138" s="70" t="s">
        <v>69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15"/>
      <c r="R138" s="16"/>
    </row>
    <row r="139" spans="1:18" ht="15.75">
      <c r="A139" s="24" t="s">
        <v>70</v>
      </c>
      <c r="B139" s="2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6"/>
    </row>
    <row r="140" spans="1:18">
      <c r="A140" s="48" t="s">
        <v>44</v>
      </c>
      <c r="B140" s="48"/>
      <c r="C140" s="48"/>
      <c r="D140" s="48"/>
      <c r="E140" s="48"/>
      <c r="F140" s="48"/>
      <c r="G140" s="48"/>
      <c r="H140" s="48"/>
      <c r="I140" s="48"/>
      <c r="J140" s="15"/>
      <c r="K140" s="15"/>
      <c r="L140" s="15"/>
      <c r="M140" s="15"/>
      <c r="N140" s="15"/>
      <c r="O140" s="15"/>
      <c r="P140" s="15"/>
      <c r="Q140" s="15"/>
      <c r="R140" s="16"/>
    </row>
    <row r="141" spans="1:18" s="8" customFormat="1">
      <c r="A141" s="48"/>
      <c r="B141" s="48"/>
      <c r="C141" s="48"/>
      <c r="D141" s="48"/>
      <c r="E141" s="48"/>
      <c r="F141" s="48"/>
      <c r="G141" s="48"/>
      <c r="H141" s="48"/>
      <c r="I141" s="48"/>
      <c r="J141" s="15"/>
      <c r="K141" s="15"/>
      <c r="L141" s="15"/>
      <c r="M141" s="15"/>
      <c r="N141" s="15"/>
      <c r="O141" s="15"/>
      <c r="P141" s="15"/>
      <c r="Q141" s="15"/>
      <c r="R141" s="16"/>
    </row>
    <row r="142" spans="1:18">
      <c r="A142" s="74" t="s">
        <v>71</v>
      </c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62"/>
      <c r="R142" s="8"/>
    </row>
    <row r="143" spans="1:18" ht="18">
      <c r="A143" s="75" t="s">
        <v>27</v>
      </c>
      <c r="B143" s="76"/>
      <c r="C143" s="76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62"/>
      <c r="R143" s="8"/>
    </row>
    <row r="144" spans="1:18">
      <c r="A144" s="74" t="s">
        <v>39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62"/>
      <c r="R144" s="8"/>
    </row>
    <row r="145" spans="1:18">
      <c r="A145" s="66">
        <v>1</v>
      </c>
      <c r="B145" s="60" t="s">
        <v>72</v>
      </c>
      <c r="C145" s="12" t="s">
        <v>29</v>
      </c>
      <c r="D145" s="66" t="s">
        <v>30</v>
      </c>
      <c r="E145" s="66">
        <v>2</v>
      </c>
      <c r="F145" s="66" t="s">
        <v>47</v>
      </c>
      <c r="G145" s="66">
        <v>1</v>
      </c>
      <c r="H145" s="66" t="s">
        <v>32</v>
      </c>
      <c r="I145" s="66"/>
      <c r="J145" s="66">
        <v>32</v>
      </c>
      <c r="K145" s="66"/>
      <c r="L145" s="66">
        <v>3</v>
      </c>
      <c r="M145" s="66" t="s">
        <v>32</v>
      </c>
      <c r="N145" s="3">
        <f t="shared" ref="N145:N154" si="45">(IF(F145="OŽ",IF(L145=1,550.8,IF(L145=2,426.38,IF(L145=3,342.14,IF(L145=4,181.44,IF(L145=5,168.48,IF(L145=6,155.52,IF(L145=7,148.5,IF(L145=8,144,0))))))))+IF(L145&lt;=8,0,IF(L145&lt;=16,137.7,IF(L145&lt;=24,108,IF(L145&lt;=32,80.1,IF(L145&lt;=36,52.2,0)))))-IF(L145&lt;=8,0,IF(L145&lt;=16,(L145-9)*2.754,IF(L145&lt;=24,(L145-17)* 2.754,IF(L145&lt;=32,(L145-25)* 2.754,IF(L145&lt;=36,(L145-33)*2.754,0))))),0)+IF(F145="PČ",IF(L145=1,449,IF(L145=2,314.6,IF(L145=3,238,IF(L145=4,172,IF(L145=5,159,IF(L145=6,145,IF(L145=7,132,IF(L145=8,119,0))))))))+IF(L145&lt;=8,0,IF(L145&lt;=16,88,IF(L145&lt;=24,55,IF(L145&lt;=32,22,0))))-IF(L145&lt;=8,0,IF(L145&lt;=16,(L145-9)*2.245,IF(L145&lt;=24,(L145-17)*2.245,IF(L145&lt;=32,(L145-25)*2.245,0)))),0)+IF(F145="PČneol",IF(L145=1,85,IF(L145=2,64.61,IF(L145=3,50.76,IF(L145=4,16.25,IF(L145=5,15,IF(L145=6,13.75,IF(L145=7,12.5,IF(L145=8,11.25,0))))))))+IF(L145&lt;=8,0,IF(L145&lt;=16,9,0))-IF(L145&lt;=8,0,IF(L145&lt;=16,(L145-9)*0.425,0)),0)+IF(F145="PŽ",IF(L145=1,85,IF(L145=2,59.5,IF(L145=3,45,IF(L145=4,32.5,IF(L145=5,30,IF(L145=6,27.5,IF(L145=7,25,IF(L145=8,22.5,0))))))))+IF(L145&lt;=8,0,IF(L145&lt;=16,19,IF(L145&lt;=24,13,IF(L145&lt;=32,8,0))))-IF(L145&lt;=8,0,IF(L145&lt;=16,(L145-9)*0.425,IF(L145&lt;=24,(L145-17)*0.425,IF(L145&lt;=32,(L145-25)*0.425,0)))),0)+IF(F145="EČ",IF(L145=1,204,IF(L145=2,156.24,IF(L145=3,123.84,IF(L145=4,72,IF(L145=5,66,IF(L145=6,60,IF(L145=7,54,IF(L145=8,48,0))))))))+IF(L145&lt;=8,0,IF(L145&lt;=16,40,IF(L145&lt;=24,25,0)))-IF(L145&lt;=8,0,IF(L145&lt;=16,(L145-9)*1.02,IF(L145&lt;=24,(L145-17)*1.02,0))),0)+IF(F145="EČneol",IF(L145=1,68,IF(L145=2,51.69,IF(L145=3,40.61,IF(L145=4,13,IF(L145=5,12,IF(L145=6,11,IF(L145=7,10,IF(L145=8,9,0)))))))))+IF(F145="EŽ",IF(L145=1,68,IF(L145=2,47.6,IF(L145=3,36,IF(L145=4,18,IF(L145=5,16.5,IF(L145=6,15,IF(L145=7,13.5,IF(L145=8,12,0))))))))+IF(L145&lt;=8,0,IF(L145&lt;=16,10,IF(L145&lt;=24,6,0)))-IF(L145&lt;=8,0,IF(L145&lt;=16,(L145-9)*0.34,IF(L145&lt;=24,(L145-17)*0.34,0))),0)+IF(F145="PT",IF(L145=1,68,IF(L145=2,52.08,IF(L145=3,41.28,IF(L145=4,24,IF(L145=5,22,IF(L145=6,20,IF(L145=7,18,IF(L145=8,16,0))))))))+IF(L145&lt;=8,0,IF(L145&lt;=16,13,IF(L145&lt;=24,9,IF(L145&lt;=32,4,0))))-IF(L145&lt;=8,0,IF(L145&lt;=16,(L145-9)*0.34,IF(L145&lt;=24,(L145-17)*0.34,IF(L145&lt;=32,(L145-25)*0.34,0)))),0)+IF(F145="JOŽ",IF(L145=1,85,IF(L145=2,59.5,IF(L145=3,45,IF(L145=4,32.5,IF(L145=5,30,IF(L145=6,27.5,IF(L145=7,25,IF(L145=8,22.5,0))))))))+IF(L145&lt;=8,0,IF(L145&lt;=16,19,IF(L145&lt;=24,13,0)))-IF(L145&lt;=8,0,IF(L145&lt;=16,(L145-9)*0.425,IF(L145&lt;=24,(L145-17)*0.425,0))),0)+IF(F145="JPČ",IF(L145=1,68,IF(L145=2,47.6,IF(L145=3,36,IF(L145=4,26,IF(L145=5,24,IF(L145=6,22,IF(L145=7,20,IF(L145=8,18,0))))))))+IF(L145&lt;=8,0,IF(L145&lt;=16,13,IF(L145&lt;=24,9,0)))-IF(L145&lt;=8,0,IF(L145&lt;=16,(L145-9)*0.34,IF(L145&lt;=24,(L145-17)*0.34,0))),0)+IF(F145="JEČ",IF(L145=1,34,IF(L145=2,26.04,IF(L145=3,20.6,IF(L145=4,12,IF(L145=5,11,IF(L145=6,10,IF(L145=7,9,IF(L145=8,8,0))))))))+IF(L145&lt;=8,0,IF(L145&lt;=16,6,0))-IF(L145&lt;=8,0,IF(L145&lt;=16,(L145-9)*0.17,0)),0)+IF(F145="JEOF",IF(L145=1,34,IF(L145=2,26.04,IF(L145=3,20.6,IF(L145=4,12,IF(L145=5,11,IF(L145=6,10,IF(L145=7,9,IF(L145=8,8,0))))))))+IF(L145&lt;=8,0,IF(L145&lt;=16,6,0))-IF(L145&lt;=8,0,IF(L145&lt;=16,(L145-9)*0.17,0)),0)+IF(F145="JnPČ",IF(L145=1,51,IF(L145=2,35.7,IF(L145=3,27,IF(L145=4,19.5,IF(L145=5,18,IF(L145=6,16.5,IF(L145=7,15,IF(L145=8,13.5,0))))))))+IF(L145&lt;=8,0,IF(L145&lt;=16,10,0))-IF(L145&lt;=8,0,IF(L145&lt;=16,(L145-9)*0.255,0)),0)+IF(F145="JnEČ",IF(L145=1,25.5,IF(L145=2,19.53,IF(L145=3,15.48,IF(L145=4,9,IF(L145=5,8.25,IF(L145=6,7.5,IF(L145=7,6.75,IF(L145=8,6,0))))))))+IF(L145&lt;=8,0,IF(L145&lt;=16,5,0))-IF(L145&lt;=8,0,IF(L145&lt;=16,(L145-9)*0.1275,0)),0)+IF(F145="JčPČ",IF(L145=1,21.25,IF(L145=2,14.5,IF(L145=3,11.5,IF(L145=4,7,IF(L145=5,6.5,IF(L145=6,6,IF(L145=7,5.5,IF(L145=8,5,0))))))))+IF(L145&lt;=8,0,IF(L145&lt;=16,4,0))-IF(L145&lt;=8,0,IF(L145&lt;=16,(L145-9)*0.10625,0)),0)+IF(F145="JčEČ",IF(L145=1,17,IF(L145=2,13.02,IF(L145=3,10.32,IF(L145=4,6,IF(L145=5,5.5,IF(L145=6,5,IF(L145=7,4.5,IF(L145=8,4,0))))))))+IF(L145&lt;=8,0,IF(L145&lt;=16,3,0))-IF(L145&lt;=8,0,IF(L145&lt;=16,(L145-9)*0.085,0)),0)+IF(F145="NEAK",IF(L145=1,11.48,IF(L145=2,8.79,IF(L145=3,6.97,IF(L145=4,4.05,IF(L145=5,3.71,IF(L145=6,3.38,IF(L145=7,3.04,IF(L145=8,2.7,0))))))))+IF(L145&lt;=8,0,IF(L145&lt;=16,2,IF(L145&lt;=24,1.3,0)))-IF(L145&lt;=8,0,IF(L145&lt;=16,(L145-9)*0.0574,IF(L145&lt;=24,(L145-17)*0.0574,0))),0))*IF(L145&lt;0,1,IF(OR(F145="PČ",F145="PŽ",F145="PT"),IF(J145&lt;32,J145/32,1),1))* IF(L145&lt;0,1,IF(OR(F145="EČ",F145="EŽ",F145="JOŽ",F145="JPČ",F145="NEAK"),IF(J145&lt;24,J145/24,1),1))*IF(L145&lt;0,1,IF(OR(F145="PČneol",F145="JEČ",F145="JEOF",F145="JnPČ",F145="JnEČ",F145="JčPČ",F145="JčEČ"),IF(J145&lt;16,J145/16,1),1))*IF(L145&lt;0,1,IF(F145="EČneol",IF(J145&lt;8,J145/8,1),1))</f>
        <v>20.6</v>
      </c>
      <c r="O145" s="9">
        <f t="shared" ref="O145:O154" si="46">IF(F145="OŽ",N145,IF(H145="Ne",IF(J145*0.3&lt;J145-L145,N145,0),IF(J145*0.1&lt;J145-L145,N145,0)))</f>
        <v>20.6</v>
      </c>
      <c r="P145" s="4">
        <f t="shared" ref="P145" si="47">IF(O145=0,0,IF(F145="OŽ",IF(L145&gt;35,0,IF(J145&gt;35,(36-L145)*1.836,((36-L145)-(36-J145))*1.836)),0)+IF(F145="PČ",IF(L145&gt;31,0,IF(J145&gt;31,(32-L145)*1.347,((32-L145)-(32-J145))*1.347)),0)+ IF(F145="PČneol",IF(L145&gt;15,0,IF(J145&gt;15,(16-L145)*0.255,((16-L145)-(16-J145))*0.255)),0)+IF(F145="PŽ",IF(L145&gt;31,0,IF(J145&gt;31,(32-L145)*0.255,((32-L145)-(32-J145))*0.255)),0)+IF(F145="EČ",IF(L145&gt;23,0,IF(J145&gt;23,(24-L145)*0.612,((24-L145)-(24-J145))*0.612)),0)+IF(F145="EČneol",IF(L145&gt;7,0,IF(J145&gt;7,(8-L145)*0.204,((8-L145)-(8-J145))*0.204)),0)+IF(F145="EŽ",IF(L145&gt;23,0,IF(J145&gt;23,(24-L145)*0.204,((24-L145)-(24-J145))*0.204)),0)+IF(F145="PT",IF(L145&gt;31,0,IF(J145&gt;31,(32-L145)*0.204,((32-L145)-(32-J145))*0.204)),0)+IF(F145="JOŽ",IF(L145&gt;23,0,IF(J145&gt;23,(24-L145)*0.255,((24-L145)-(24-J145))*0.255)),0)+IF(F145="JPČ",IF(L145&gt;23,0,IF(J145&gt;23,(24-L145)*0.204,((24-L145)-(24-J145))*0.204)),0)+IF(F145="JEČ",IF(L145&gt;15,0,IF(J145&gt;15,(16-L145)*0.102,((16-L145)-(16-J145))*0.102)),0)+IF(F145="JEOF",IF(L145&gt;15,0,IF(J145&gt;15,(16-L145)*0.102,((16-L145)-(16-J145))*0.102)),0)+IF(F145="JnPČ",IF(L145&gt;15,0,IF(J145&gt;15,(16-L145)*0.153,((16-L145)-(16-J145))*0.153)),0)+IF(F145="JnEČ",IF(L145&gt;15,0,IF(J145&gt;15,(16-L145)*0.0765,((16-L145)-(16-J145))*0.0765)),0)+IF(F145="JčPČ",IF(L145&gt;15,0,IF(J145&gt;15,(16-L145)*0.06375,((16-L145)-(16-J145))*0.06375)),0)+IF(F145="JčEČ",IF(L145&gt;15,0,IF(J145&gt;15,(16-L145)*0.051,((16-L145)-(16-J145))*0.051)),0)+IF(F145="NEAK",IF(L145&gt;23,0,IF(J145&gt;23,(24-L145)*0.03444,((24-L145)-(24-J145))*0.03444)),0))</f>
        <v>1.3259999999999998</v>
      </c>
      <c r="Q145" s="11">
        <f t="shared" ref="Q145" si="48">IF(ISERROR(P145*100/N145),0,(P145*100/N145))</f>
        <v>6.4368932038834945</v>
      </c>
      <c r="R145" s="10">
        <f t="shared" ref="R145:R154" si="49">IF(Q145&lt;=30,O145+P145,O145+O145*0.3)*IF(G145=1,0.4,IF(G145=2,0.75,IF(G145="1 (kas 4 m. 1 k. nerengiamos)",0.52,1)))*IF(D145="olimpinė",1,IF(M145="Ne",0.5,1))*IF(OR(A$5="Lietuvos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federacija"),IF(OR(J145&lt;8,K145&lt;16),0,1),1)*E145*IF(I145&lt;=1,1,1/I145)*IF(OR(A$5="Lietuvos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17.540800000000001</v>
      </c>
    </row>
    <row r="146" spans="1:18">
      <c r="A146" s="66">
        <v>2</v>
      </c>
      <c r="B146" s="60" t="s">
        <v>73</v>
      </c>
      <c r="C146" s="12" t="s">
        <v>29</v>
      </c>
      <c r="D146" s="66" t="s">
        <v>30</v>
      </c>
      <c r="E146" s="66">
        <v>2</v>
      </c>
      <c r="F146" s="66" t="s">
        <v>47</v>
      </c>
      <c r="G146" s="66">
        <v>1</v>
      </c>
      <c r="H146" s="66" t="s">
        <v>32</v>
      </c>
      <c r="I146" s="66"/>
      <c r="J146" s="66">
        <v>32</v>
      </c>
      <c r="K146" s="66"/>
      <c r="L146" s="66">
        <v>17</v>
      </c>
      <c r="M146" s="66" t="s">
        <v>55</v>
      </c>
      <c r="N146" s="3">
        <f t="shared" si="45"/>
        <v>0</v>
      </c>
      <c r="O146" s="9">
        <f t="shared" si="46"/>
        <v>0</v>
      </c>
      <c r="P146" s="4">
        <f t="shared" ref="P146:P154" si="50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:Q154" si="51">IF(ISERROR(P146*100/N146),0,(P146*100/N146))</f>
        <v>0</v>
      </c>
      <c r="R146" s="10">
        <f t="shared" si="49"/>
        <v>0</v>
      </c>
    </row>
    <row r="147" spans="1:18">
      <c r="A147" s="66">
        <v>3</v>
      </c>
      <c r="B147" s="66"/>
      <c r="C147" s="12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6">
        <v>4</v>
      </c>
      <c r="B148" s="66"/>
      <c r="C148" s="12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6">
        <v>5</v>
      </c>
      <c r="B149" s="66"/>
      <c r="C149" s="12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6">
        <v>6</v>
      </c>
      <c r="B150" s="66"/>
      <c r="C150" s="12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6">
        <v>7</v>
      </c>
      <c r="B151" s="66"/>
      <c r="C151" s="12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3">
        <f t="shared" si="45"/>
        <v>0</v>
      </c>
      <c r="O151" s="9">
        <f t="shared" si="46"/>
        <v>0</v>
      </c>
      <c r="P151" s="4">
        <f t="shared" si="50"/>
        <v>0</v>
      </c>
      <c r="Q151" s="11">
        <f t="shared" si="51"/>
        <v>0</v>
      </c>
      <c r="R151" s="10">
        <f t="shared" si="49"/>
        <v>0</v>
      </c>
    </row>
    <row r="152" spans="1:18">
      <c r="A152" s="66">
        <v>8</v>
      </c>
      <c r="B152" s="66"/>
      <c r="C152" s="12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3">
        <f t="shared" si="45"/>
        <v>0</v>
      </c>
      <c r="O152" s="9">
        <f t="shared" si="46"/>
        <v>0</v>
      </c>
      <c r="P152" s="4">
        <f t="shared" si="50"/>
        <v>0</v>
      </c>
      <c r="Q152" s="11">
        <f t="shared" si="51"/>
        <v>0</v>
      </c>
      <c r="R152" s="10">
        <f t="shared" si="49"/>
        <v>0</v>
      </c>
    </row>
    <row r="153" spans="1:18">
      <c r="A153" s="66">
        <v>9</v>
      </c>
      <c r="B153" s="66"/>
      <c r="C153" s="12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3">
        <f t="shared" si="45"/>
        <v>0</v>
      </c>
      <c r="O153" s="9">
        <f t="shared" si="46"/>
        <v>0</v>
      </c>
      <c r="P153" s="4">
        <f t="shared" si="50"/>
        <v>0</v>
      </c>
      <c r="Q153" s="11">
        <f t="shared" si="51"/>
        <v>0</v>
      </c>
      <c r="R153" s="10">
        <f t="shared" si="49"/>
        <v>0</v>
      </c>
    </row>
    <row r="154" spans="1:18">
      <c r="A154" s="66">
        <v>10</v>
      </c>
      <c r="B154" s="66"/>
      <c r="C154" s="12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3">
        <f t="shared" si="45"/>
        <v>0</v>
      </c>
      <c r="O154" s="9">
        <f t="shared" si="46"/>
        <v>0</v>
      </c>
      <c r="P154" s="4">
        <f t="shared" si="50"/>
        <v>0</v>
      </c>
      <c r="Q154" s="11">
        <f t="shared" si="51"/>
        <v>0</v>
      </c>
      <c r="R154" s="10">
        <f t="shared" si="49"/>
        <v>0</v>
      </c>
    </row>
    <row r="155" spans="1:18">
      <c r="A155" s="71" t="s">
        <v>34</v>
      </c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3"/>
      <c r="R155" s="10">
        <f>SUM(R145:R154)</f>
        <v>17.540800000000001</v>
      </c>
    </row>
    <row r="156" spans="1:18" s="8" customFormat="1">
      <c r="A156" s="70" t="s">
        <v>74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15"/>
      <c r="R156" s="16"/>
    </row>
    <row r="157" spans="1:18" ht="15.75">
      <c r="A157" s="24" t="s">
        <v>75</v>
      </c>
      <c r="B157" s="2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"/>
    </row>
    <row r="158" spans="1:18">
      <c r="A158" s="48" t="s">
        <v>44</v>
      </c>
      <c r="B158" s="48"/>
      <c r="C158" s="48"/>
      <c r="D158" s="48"/>
      <c r="E158" s="48"/>
      <c r="F158" s="48"/>
      <c r="G158" s="48"/>
      <c r="H158" s="48"/>
      <c r="I158" s="48"/>
      <c r="J158" s="15"/>
      <c r="K158" s="15"/>
      <c r="L158" s="15"/>
      <c r="M158" s="15"/>
      <c r="N158" s="15"/>
      <c r="O158" s="15"/>
      <c r="P158" s="15"/>
      <c r="Q158" s="15"/>
      <c r="R158" s="16"/>
    </row>
    <row r="159" spans="1:18" s="8" customFormat="1">
      <c r="A159" s="48"/>
      <c r="B159" s="48"/>
      <c r="C159" s="48"/>
      <c r="D159" s="48"/>
      <c r="E159" s="48"/>
      <c r="F159" s="48"/>
      <c r="G159" s="48"/>
      <c r="H159" s="48"/>
      <c r="I159" s="48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18">
      <c r="A160" s="74" t="s">
        <v>76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62"/>
      <c r="R160" s="8"/>
    </row>
    <row r="161" spans="1:18" ht="18">
      <c r="A161" s="75" t="s">
        <v>27</v>
      </c>
      <c r="B161" s="76"/>
      <c r="C161" s="76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62"/>
      <c r="R161" s="8"/>
    </row>
    <row r="162" spans="1:18">
      <c r="A162" s="74" t="s">
        <v>39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62"/>
      <c r="R162" s="8"/>
    </row>
    <row r="163" spans="1:18">
      <c r="A163" s="66">
        <v>1</v>
      </c>
      <c r="B163" s="60" t="s">
        <v>77</v>
      </c>
      <c r="C163" s="12" t="s">
        <v>29</v>
      </c>
      <c r="D163" s="66" t="s">
        <v>30</v>
      </c>
      <c r="E163" s="66">
        <v>2</v>
      </c>
      <c r="F163" s="66" t="s">
        <v>60</v>
      </c>
      <c r="G163" s="66">
        <v>1</v>
      </c>
      <c r="H163" s="66" t="s">
        <v>32</v>
      </c>
      <c r="I163" s="66"/>
      <c r="J163" s="66">
        <v>32</v>
      </c>
      <c r="K163" s="66"/>
      <c r="L163" s="66">
        <v>25</v>
      </c>
      <c r="M163" s="66" t="s">
        <v>32</v>
      </c>
      <c r="N163" s="3">
        <f t="shared" ref="N163:N172" si="52"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0</v>
      </c>
      <c r="O163" s="9">
        <f t="shared" ref="O163:O172" si="53">IF(F163="OŽ",N163,IF(H163="Ne",IF(J163*0.3&lt;J163-L163,N163,0),IF(J163*0.1&lt;J163-L163,N163,0)))</f>
        <v>0</v>
      </c>
      <c r="P163" s="4">
        <f t="shared" ref="P163" si="54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0</v>
      </c>
      <c r="Q163" s="11">
        <f t="shared" ref="Q163" si="55">IF(ISERROR(P163*100/N163),0,(P163*100/N163))</f>
        <v>0</v>
      </c>
      <c r="R163" s="10">
        <f t="shared" ref="R163:R172" si="56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4" spans="1:18">
      <c r="A164" s="66">
        <v>2</v>
      </c>
      <c r="B164" s="66"/>
      <c r="C164" s="12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3">
        <f t="shared" si="52"/>
        <v>0</v>
      </c>
      <c r="O164" s="9">
        <f t="shared" si="53"/>
        <v>0</v>
      </c>
      <c r="P164" s="4">
        <f t="shared" ref="P164:P172" si="57">IF(O164=0,0,IF(F164="OŽ",IF(L164&gt;35,0,IF(J164&gt;35,(36-L164)*1.836,((36-L164)-(36-J164))*1.836)),0)+IF(F164="PČ",IF(L164&gt;31,0,IF(J164&gt;31,(32-L164)*1.347,((32-L164)-(32-J164))*1.347)),0)+ IF(F164="PČneol",IF(L164&gt;15,0,IF(J164&gt;15,(16-L164)*0.255,((16-L164)-(16-J164))*0.255)),0)+IF(F164="PŽ",IF(L164&gt;31,0,IF(J164&gt;31,(32-L164)*0.255,((32-L164)-(32-J164))*0.255)),0)+IF(F164="EČ",IF(L164&gt;23,0,IF(J164&gt;23,(24-L164)*0.612,((24-L164)-(24-J164))*0.612)),0)+IF(F164="EČneol",IF(L164&gt;7,0,IF(J164&gt;7,(8-L164)*0.204,((8-L164)-(8-J164))*0.204)),0)+IF(F164="EŽ",IF(L164&gt;23,0,IF(J164&gt;23,(24-L164)*0.204,((24-L164)-(24-J164))*0.204)),0)+IF(F164="PT",IF(L164&gt;31,0,IF(J164&gt;31,(32-L164)*0.204,((32-L164)-(32-J164))*0.204)),0)+IF(F164="JOŽ",IF(L164&gt;23,0,IF(J164&gt;23,(24-L164)*0.255,((24-L164)-(24-J164))*0.255)),0)+IF(F164="JPČ",IF(L164&gt;23,0,IF(J164&gt;23,(24-L164)*0.204,((24-L164)-(24-J164))*0.204)),0)+IF(F164="JEČ",IF(L164&gt;15,0,IF(J164&gt;15,(16-L164)*0.102,((16-L164)-(16-J164))*0.102)),0)+IF(F164="JEOF",IF(L164&gt;15,0,IF(J164&gt;15,(16-L164)*0.102,((16-L164)-(16-J164))*0.102)),0)+IF(F164="JnPČ",IF(L164&gt;15,0,IF(J164&gt;15,(16-L164)*0.153,((16-L164)-(16-J164))*0.153)),0)+IF(F164="JnEČ",IF(L164&gt;15,0,IF(J164&gt;15,(16-L164)*0.0765,((16-L164)-(16-J164))*0.0765)),0)+IF(F164="JčPČ",IF(L164&gt;15,0,IF(J164&gt;15,(16-L164)*0.06375,((16-L164)-(16-J164))*0.06375)),0)+IF(F164="JčEČ",IF(L164&gt;15,0,IF(J164&gt;15,(16-L164)*0.051,((16-L164)-(16-J164))*0.051)),0)+IF(F164="NEAK",IF(L164&gt;23,0,IF(J164&gt;23,(24-L164)*0.03444,((24-L164)-(24-J164))*0.03444)),0))</f>
        <v>0</v>
      </c>
      <c r="Q164" s="11">
        <f t="shared" ref="Q164:Q172" si="58">IF(ISERROR(P164*100/N164),0,(P164*100/N164))</f>
        <v>0</v>
      </c>
      <c r="R164" s="10">
        <f t="shared" si="56"/>
        <v>0</v>
      </c>
    </row>
    <row r="165" spans="1:18">
      <c r="A165" s="66">
        <v>3</v>
      </c>
      <c r="B165" s="66"/>
      <c r="C165" s="12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6">
        <v>4</v>
      </c>
      <c r="B166" s="66"/>
      <c r="C166" s="12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6">
        <v>5</v>
      </c>
      <c r="B167" s="66"/>
      <c r="C167" s="12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6">
        <v>6</v>
      </c>
      <c r="B168" s="66"/>
      <c r="C168" s="12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3">
        <f t="shared" si="52"/>
        <v>0</v>
      </c>
      <c r="O168" s="9">
        <f t="shared" si="53"/>
        <v>0</v>
      </c>
      <c r="P168" s="4">
        <f t="shared" si="57"/>
        <v>0</v>
      </c>
      <c r="Q168" s="11">
        <f t="shared" si="58"/>
        <v>0</v>
      </c>
      <c r="R168" s="10">
        <f t="shared" si="56"/>
        <v>0</v>
      </c>
    </row>
    <row r="169" spans="1:18">
      <c r="A169" s="66">
        <v>7</v>
      </c>
      <c r="B169" s="66"/>
      <c r="C169" s="12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3">
        <f t="shared" si="52"/>
        <v>0</v>
      </c>
      <c r="O169" s="9">
        <f t="shared" si="53"/>
        <v>0</v>
      </c>
      <c r="P169" s="4">
        <f t="shared" si="57"/>
        <v>0</v>
      </c>
      <c r="Q169" s="11">
        <f t="shared" si="58"/>
        <v>0</v>
      </c>
      <c r="R169" s="10">
        <f t="shared" si="56"/>
        <v>0</v>
      </c>
    </row>
    <row r="170" spans="1:18">
      <c r="A170" s="66">
        <v>8</v>
      </c>
      <c r="B170" s="66"/>
      <c r="C170" s="12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3">
        <f t="shared" si="52"/>
        <v>0</v>
      </c>
      <c r="O170" s="9">
        <f t="shared" si="53"/>
        <v>0</v>
      </c>
      <c r="P170" s="4">
        <f t="shared" si="57"/>
        <v>0</v>
      </c>
      <c r="Q170" s="11">
        <f t="shared" si="58"/>
        <v>0</v>
      </c>
      <c r="R170" s="10">
        <f t="shared" si="56"/>
        <v>0</v>
      </c>
    </row>
    <row r="171" spans="1:18">
      <c r="A171" s="66">
        <v>9</v>
      </c>
      <c r="B171" s="66"/>
      <c r="C171" s="12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3">
        <f t="shared" si="52"/>
        <v>0</v>
      </c>
      <c r="O171" s="9">
        <f t="shared" si="53"/>
        <v>0</v>
      </c>
      <c r="P171" s="4">
        <f t="shared" si="57"/>
        <v>0</v>
      </c>
      <c r="Q171" s="11">
        <f t="shared" si="58"/>
        <v>0</v>
      </c>
      <c r="R171" s="10">
        <f t="shared" si="56"/>
        <v>0</v>
      </c>
    </row>
    <row r="172" spans="1:18">
      <c r="A172" s="66">
        <v>10</v>
      </c>
      <c r="B172" s="66"/>
      <c r="C172" s="12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3">
        <f t="shared" si="52"/>
        <v>0</v>
      </c>
      <c r="O172" s="9">
        <f t="shared" si="53"/>
        <v>0</v>
      </c>
      <c r="P172" s="4">
        <f t="shared" si="57"/>
        <v>0</v>
      </c>
      <c r="Q172" s="11">
        <f t="shared" si="58"/>
        <v>0</v>
      </c>
      <c r="R172" s="10">
        <f t="shared" si="56"/>
        <v>0</v>
      </c>
    </row>
    <row r="173" spans="1:18">
      <c r="A173" s="71" t="s">
        <v>34</v>
      </c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3"/>
      <c r="R173" s="10">
        <f>SUM(R163:R172)</f>
        <v>0</v>
      </c>
    </row>
    <row r="174" spans="1:18" ht="15.75">
      <c r="A174" s="24" t="s">
        <v>78</v>
      </c>
      <c r="B174" s="2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6"/>
    </row>
    <row r="175" spans="1:18">
      <c r="A175" s="48" t="s">
        <v>44</v>
      </c>
      <c r="B175" s="48"/>
      <c r="C175" s="48"/>
      <c r="D175" s="48"/>
      <c r="E175" s="48"/>
      <c r="F175" s="48"/>
      <c r="G175" s="48"/>
      <c r="H175" s="48"/>
      <c r="I175" s="48"/>
      <c r="J175" s="15"/>
      <c r="K175" s="15"/>
      <c r="L175" s="15"/>
      <c r="M175" s="15"/>
      <c r="N175" s="15"/>
      <c r="O175" s="15"/>
      <c r="P175" s="15"/>
      <c r="Q175" s="15"/>
      <c r="R175" s="16"/>
    </row>
    <row r="176" spans="1:18" s="8" customFormat="1">
      <c r="A176" s="48"/>
      <c r="B176" s="48"/>
      <c r="C176" s="48"/>
      <c r="D176" s="48"/>
      <c r="E176" s="48"/>
      <c r="F176" s="48"/>
      <c r="G176" s="48"/>
      <c r="H176" s="48"/>
      <c r="I176" s="48"/>
      <c r="J176" s="15"/>
      <c r="K176" s="15"/>
      <c r="L176" s="15"/>
      <c r="M176" s="15"/>
      <c r="N176" s="15"/>
      <c r="O176" s="15"/>
      <c r="P176" s="15"/>
      <c r="Q176" s="15"/>
      <c r="R176" s="16"/>
    </row>
    <row r="177" spans="1:18">
      <c r="A177" s="74" t="s">
        <v>79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62"/>
      <c r="R177" s="8"/>
    </row>
    <row r="178" spans="1:18" ht="18">
      <c r="A178" s="75" t="s">
        <v>27</v>
      </c>
      <c r="B178" s="76"/>
      <c r="C178" s="76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62"/>
      <c r="R178" s="8"/>
    </row>
    <row r="179" spans="1:18">
      <c r="A179" s="74" t="s">
        <v>39</v>
      </c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62"/>
      <c r="R179" s="8"/>
    </row>
    <row r="180" spans="1:18">
      <c r="A180" s="66">
        <v>1</v>
      </c>
      <c r="B180" s="60" t="s">
        <v>77</v>
      </c>
      <c r="C180" s="12" t="s">
        <v>80</v>
      </c>
      <c r="D180" s="66" t="s">
        <v>81</v>
      </c>
      <c r="E180" s="66">
        <v>2</v>
      </c>
      <c r="F180" s="66" t="s">
        <v>82</v>
      </c>
      <c r="G180" s="66">
        <v>2</v>
      </c>
      <c r="H180" s="66" t="s">
        <v>32</v>
      </c>
      <c r="I180" s="66"/>
      <c r="J180" s="66">
        <v>24</v>
      </c>
      <c r="K180" s="66">
        <v>18</v>
      </c>
      <c r="L180" s="66">
        <v>3</v>
      </c>
      <c r="M180" s="66" t="s">
        <v>32</v>
      </c>
      <c r="N180" s="3">
        <f t="shared" ref="N180:N189" si="59">(IF(F180="OŽ",IF(L180=1,550.8,IF(L180=2,426.38,IF(L180=3,342.14,IF(L180=4,181.44,IF(L180=5,168.48,IF(L180=6,155.52,IF(L180=7,148.5,IF(L180=8,144,0))))))))+IF(L180&lt;=8,0,IF(L180&lt;=16,137.7,IF(L180&lt;=24,108,IF(L180&lt;=32,80.1,IF(L180&lt;=36,52.2,0)))))-IF(L180&lt;=8,0,IF(L180&lt;=16,(L180-9)*2.754,IF(L180&lt;=24,(L180-17)* 2.754,IF(L180&lt;=32,(L180-25)* 2.754,IF(L180&lt;=36,(L180-33)*2.754,0))))),0)+IF(F180="PČ",IF(L180=1,449,IF(L180=2,314.6,IF(L180=3,238,IF(L180=4,172,IF(L180=5,159,IF(L180=6,145,IF(L180=7,132,IF(L180=8,119,0))))))))+IF(L180&lt;=8,0,IF(L180&lt;=16,88,IF(L180&lt;=24,55,IF(L180&lt;=32,22,0))))-IF(L180&lt;=8,0,IF(L180&lt;=16,(L180-9)*2.245,IF(L180&lt;=24,(L180-17)*2.245,IF(L180&lt;=32,(L180-25)*2.245,0)))),0)+IF(F180="PČneol",IF(L180=1,85,IF(L180=2,64.61,IF(L180=3,50.76,IF(L180=4,16.25,IF(L180=5,15,IF(L180=6,13.75,IF(L180=7,12.5,IF(L180=8,11.25,0))))))))+IF(L180&lt;=8,0,IF(L180&lt;=16,9,0))-IF(L180&lt;=8,0,IF(L180&lt;=16,(L180-9)*0.425,0)),0)+IF(F180="PŽ",IF(L180=1,85,IF(L180=2,59.5,IF(L180=3,45,IF(L180=4,32.5,IF(L180=5,30,IF(L180=6,27.5,IF(L180=7,25,IF(L180=8,22.5,0))))))))+IF(L180&lt;=8,0,IF(L180&lt;=16,19,IF(L180&lt;=24,13,IF(L180&lt;=32,8,0))))-IF(L180&lt;=8,0,IF(L180&lt;=16,(L180-9)*0.425,IF(L180&lt;=24,(L180-17)*0.425,IF(L180&lt;=32,(L180-25)*0.425,0)))),0)+IF(F180="EČ",IF(L180=1,204,IF(L180=2,156.24,IF(L180=3,123.84,IF(L180=4,72,IF(L180=5,66,IF(L180=6,60,IF(L180=7,54,IF(L180=8,48,0))))))))+IF(L180&lt;=8,0,IF(L180&lt;=16,40,IF(L180&lt;=24,25,0)))-IF(L180&lt;=8,0,IF(L180&lt;=16,(L180-9)*1.02,IF(L180&lt;=24,(L180-17)*1.02,0))),0)+IF(F180="EČneol",IF(L180=1,68,IF(L180=2,51.69,IF(L180=3,40.61,IF(L180=4,13,IF(L180=5,12,IF(L180=6,11,IF(L180=7,10,IF(L180=8,9,0)))))))))+IF(F180="EŽ",IF(L180=1,68,IF(L180=2,47.6,IF(L180=3,36,IF(L180=4,18,IF(L180=5,16.5,IF(L180=6,15,IF(L180=7,13.5,IF(L180=8,12,0))))))))+IF(L180&lt;=8,0,IF(L180&lt;=16,10,IF(L180&lt;=24,6,0)))-IF(L180&lt;=8,0,IF(L180&lt;=16,(L180-9)*0.34,IF(L180&lt;=24,(L180-17)*0.34,0))),0)+IF(F180="PT",IF(L180=1,68,IF(L180=2,52.08,IF(L180=3,41.28,IF(L180=4,24,IF(L180=5,22,IF(L180=6,20,IF(L180=7,18,IF(L180=8,16,0))))))))+IF(L180&lt;=8,0,IF(L180&lt;=16,13,IF(L180&lt;=24,9,IF(L180&lt;=32,4,0))))-IF(L180&lt;=8,0,IF(L180&lt;=16,(L180-9)*0.34,IF(L180&lt;=24,(L180-17)*0.34,IF(L180&lt;=32,(L180-25)*0.34,0)))),0)+IF(F180="JOŽ",IF(L180=1,85,IF(L180=2,59.5,IF(L180=3,45,IF(L180=4,32.5,IF(L180=5,30,IF(L180=6,27.5,IF(L180=7,25,IF(L180=8,22.5,0))))))))+IF(L180&lt;=8,0,IF(L180&lt;=16,19,IF(L180&lt;=24,13,0)))-IF(L180&lt;=8,0,IF(L180&lt;=16,(L180-9)*0.425,IF(L180&lt;=24,(L180-17)*0.425,0))),0)+IF(F180="JPČ",IF(L180=1,68,IF(L180=2,47.6,IF(L180=3,36,IF(L180=4,26,IF(L180=5,24,IF(L180=6,22,IF(L180=7,20,IF(L180=8,18,0))))))))+IF(L180&lt;=8,0,IF(L180&lt;=16,13,IF(L180&lt;=24,9,0)))-IF(L180&lt;=8,0,IF(L180&lt;=16,(L180-9)*0.34,IF(L180&lt;=24,(L180-17)*0.34,0))),0)+IF(F180="JEČ",IF(L180=1,34,IF(L180=2,26.04,IF(L180=3,20.6,IF(L180=4,12,IF(L180=5,11,IF(L180=6,10,IF(L180=7,9,IF(L180=8,8,0))))))))+IF(L180&lt;=8,0,IF(L180&lt;=16,6,0))-IF(L180&lt;=8,0,IF(L180&lt;=16,(L180-9)*0.17,0)),0)+IF(F180="JEOF",IF(L180=1,34,IF(L180=2,26.04,IF(L180=3,20.6,IF(L180=4,12,IF(L180=5,11,IF(L180=6,10,IF(L180=7,9,IF(L180=8,8,0))))))))+IF(L180&lt;=8,0,IF(L180&lt;=16,6,0))-IF(L180&lt;=8,0,IF(L180&lt;=16,(L180-9)*0.17,0)),0)+IF(F180="JnPČ",IF(L180=1,51,IF(L180=2,35.7,IF(L180=3,27,IF(L180=4,19.5,IF(L180=5,18,IF(L180=6,16.5,IF(L180=7,15,IF(L180=8,13.5,0))))))))+IF(L180&lt;=8,0,IF(L180&lt;=16,10,0))-IF(L180&lt;=8,0,IF(L180&lt;=16,(L180-9)*0.255,0)),0)+IF(F180="JnEČ",IF(L180=1,25.5,IF(L180=2,19.53,IF(L180=3,15.48,IF(L180=4,9,IF(L180=5,8.25,IF(L180=6,7.5,IF(L180=7,6.75,IF(L180=8,6,0))))))))+IF(L180&lt;=8,0,IF(L180&lt;=16,5,0))-IF(L180&lt;=8,0,IF(L180&lt;=16,(L180-9)*0.1275,0)),0)+IF(F180="JčPČ",IF(L180=1,21.25,IF(L180=2,14.5,IF(L180=3,11.5,IF(L180=4,7,IF(L180=5,6.5,IF(L180=6,6,IF(L180=7,5.5,IF(L180=8,5,0))))))))+IF(L180&lt;=8,0,IF(L180&lt;=16,4,0))-IF(L180&lt;=8,0,IF(L180&lt;=16,(L180-9)*0.10625,0)),0)+IF(F180="JčEČ",IF(L180=1,17,IF(L180=2,13.02,IF(L180=3,10.32,IF(L180=4,6,IF(L180=5,5.5,IF(L180=6,5,IF(L180=7,4.5,IF(L180=8,4,0))))))))+IF(L180&lt;=8,0,IF(L180&lt;=16,3,0))-IF(L180&lt;=8,0,IF(L180&lt;=16,(L180-9)*0.085,0)),0)+IF(F180="NEAK",IF(L180=1,11.48,IF(L180=2,8.79,IF(L180=3,6.97,IF(L180=4,4.05,IF(L180=5,3.71,IF(L180=6,3.38,IF(L180=7,3.04,IF(L180=8,2.7,0))))))))+IF(L180&lt;=8,0,IF(L180&lt;=16,2,IF(L180&lt;=24,1.3,0)))-IF(L180&lt;=8,0,IF(L180&lt;=16,(L180-9)*0.0574,IF(L180&lt;=24,(L180-17)*0.0574,0))),0))*IF(L180&lt;0,1,IF(OR(F180="PČ",F180="PŽ",F180="PT"),IF(J180&lt;32,J180/32,1),1))* IF(L180&lt;0,1,IF(OR(F180="EČ",F180="EŽ",F180="JOŽ",F180="JPČ",F180="NEAK"),IF(J180&lt;24,J180/24,1),1))*IF(L180&lt;0,1,IF(OR(F180="PČneol",F180="JEČ",F180="JEOF",F180="JnPČ",F180="JnEČ",F180="JčPČ",F180="JčEČ"),IF(J180&lt;16,J180/16,1),1))*IF(L180&lt;0,1,IF(F180="EČneol",IF(J180&lt;8,J180/8,1),1))</f>
        <v>40.61</v>
      </c>
      <c r="O180" s="9">
        <f t="shared" ref="O180:O189" si="60">IF(F180="OŽ",N180,IF(H180="Ne",IF(J180*0.3&lt;J180-L180,N180,0),IF(J180*0.1&lt;J180-L180,N180,0)))</f>
        <v>40.61</v>
      </c>
      <c r="P180" s="4">
        <f t="shared" ref="P180" si="61">IF(O180=0,0,IF(F180="OŽ",IF(L180&gt;35,0,IF(J180&gt;35,(36-L180)*1.836,((36-L180)-(36-J180))*1.836)),0)+IF(F180="PČ",IF(L180&gt;31,0,IF(J180&gt;31,(32-L180)*1.347,((32-L180)-(32-J180))*1.347)),0)+ IF(F180="PČneol",IF(L180&gt;15,0,IF(J180&gt;15,(16-L180)*0.255,((16-L180)-(16-J180))*0.255)),0)+IF(F180="PŽ",IF(L180&gt;31,0,IF(J180&gt;31,(32-L180)*0.255,((32-L180)-(32-J180))*0.255)),0)+IF(F180="EČ",IF(L180&gt;23,0,IF(J180&gt;23,(24-L180)*0.612,((24-L180)-(24-J180))*0.612)),0)+IF(F180="EČneol",IF(L180&gt;7,0,IF(J180&gt;7,(8-L180)*0.204,((8-L180)-(8-J180))*0.204)),0)+IF(F180="EŽ",IF(L180&gt;23,0,IF(J180&gt;23,(24-L180)*0.204,((24-L180)-(24-J180))*0.204)),0)+IF(F180="PT",IF(L180&gt;31,0,IF(J180&gt;31,(32-L180)*0.204,((32-L180)-(32-J180))*0.204)),0)+IF(F180="JOŽ",IF(L180&gt;23,0,IF(J180&gt;23,(24-L180)*0.255,((24-L180)-(24-J180))*0.255)),0)+IF(F180="JPČ",IF(L180&gt;23,0,IF(J180&gt;23,(24-L180)*0.204,((24-L180)-(24-J180))*0.204)),0)+IF(F180="JEČ",IF(L180&gt;15,0,IF(J180&gt;15,(16-L180)*0.102,((16-L180)-(16-J180))*0.102)),0)+IF(F180="JEOF",IF(L180&gt;15,0,IF(J180&gt;15,(16-L180)*0.102,((16-L180)-(16-J180))*0.102)),0)+IF(F180="JnPČ",IF(L180&gt;15,0,IF(J180&gt;15,(16-L180)*0.153,((16-L180)-(16-J180))*0.153)),0)+IF(F180="JnEČ",IF(L180&gt;15,0,IF(J180&gt;15,(16-L180)*0.0765,((16-L180)-(16-J180))*0.0765)),0)+IF(F180="JčPČ",IF(L180&gt;15,0,IF(J180&gt;15,(16-L180)*0.06375,((16-L180)-(16-J180))*0.06375)),0)+IF(F180="JčEČ",IF(L180&gt;15,0,IF(J180&gt;15,(16-L180)*0.051,((16-L180)-(16-J180))*0.051)),0)+IF(F180="NEAK",IF(L180&gt;23,0,IF(J180&gt;23,(24-L180)*0.03444,((24-L180)-(24-J180))*0.03444)),0))</f>
        <v>1.02</v>
      </c>
      <c r="Q180" s="11">
        <f t="shared" ref="Q180" si="62">IF(ISERROR(P180*100/N180),0,(P180*100/N180))</f>
        <v>2.511696626446688</v>
      </c>
      <c r="R180" s="10">
        <f t="shared" ref="R180:R189" si="63">IF(Q180&lt;=30,O180+P180,O180+O180*0.3)*IF(G180=1,0.4,IF(G180=2,0.75,IF(G180="1 (kas 4 m. 1 k. nerengiamos)",0.52,1)))*IF(D180="olimpinė",1,IF(M180="Ne",0.5,1))*IF(OR(A$5="Lietuvos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federacija"),IF(OR(J180&lt;8,K180&lt;16),0,1),1)*E180*IF(I180&lt;=1,1,1/I180)*IF(OR(A$5="Lietuvos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62.445000000000007</v>
      </c>
    </row>
    <row r="181" spans="1:18">
      <c r="A181" s="66">
        <v>2</v>
      </c>
      <c r="B181" s="60" t="s">
        <v>59</v>
      </c>
      <c r="C181" s="12" t="s">
        <v>80</v>
      </c>
      <c r="D181" s="66" t="s">
        <v>81</v>
      </c>
      <c r="E181" s="66">
        <v>2</v>
      </c>
      <c r="F181" s="66" t="s">
        <v>82</v>
      </c>
      <c r="G181" s="66">
        <v>2</v>
      </c>
      <c r="H181" s="66" t="s">
        <v>32</v>
      </c>
      <c r="I181" s="66"/>
      <c r="J181" s="66">
        <v>24</v>
      </c>
      <c r="K181" s="66">
        <v>18</v>
      </c>
      <c r="L181" s="66">
        <v>1</v>
      </c>
      <c r="M181" s="66" t="s">
        <v>32</v>
      </c>
      <c r="N181" s="3">
        <f t="shared" si="59"/>
        <v>68</v>
      </c>
      <c r="O181" s="9">
        <f t="shared" si="60"/>
        <v>68</v>
      </c>
      <c r="P181" s="4">
        <f t="shared" ref="P181:P189" si="64">IF(O181=0,0,IF(F181="OŽ",IF(L181&gt;35,0,IF(J181&gt;35,(36-L181)*1.836,((36-L181)-(36-J181))*1.836)),0)+IF(F181="PČ",IF(L181&gt;31,0,IF(J181&gt;31,(32-L181)*1.347,((32-L181)-(32-J181))*1.347)),0)+ IF(F181="PČneol",IF(L181&gt;15,0,IF(J181&gt;15,(16-L181)*0.255,((16-L181)-(16-J181))*0.255)),0)+IF(F181="PŽ",IF(L181&gt;31,0,IF(J181&gt;31,(32-L181)*0.255,((32-L181)-(32-J181))*0.255)),0)+IF(F181="EČ",IF(L181&gt;23,0,IF(J181&gt;23,(24-L181)*0.612,((24-L181)-(24-J181))*0.612)),0)+IF(F181="EČneol",IF(L181&gt;7,0,IF(J181&gt;7,(8-L181)*0.204,((8-L181)-(8-J181))*0.204)),0)+IF(F181="EŽ",IF(L181&gt;23,0,IF(J181&gt;23,(24-L181)*0.204,((24-L181)-(24-J181))*0.204)),0)+IF(F181="PT",IF(L181&gt;31,0,IF(J181&gt;31,(32-L181)*0.204,((32-L181)-(32-J181))*0.204)),0)+IF(F181="JOŽ",IF(L181&gt;23,0,IF(J181&gt;23,(24-L181)*0.255,((24-L181)-(24-J181))*0.255)),0)+IF(F181="JPČ",IF(L181&gt;23,0,IF(J181&gt;23,(24-L181)*0.204,((24-L181)-(24-J181))*0.204)),0)+IF(F181="JEČ",IF(L181&gt;15,0,IF(J181&gt;15,(16-L181)*0.102,((16-L181)-(16-J181))*0.102)),0)+IF(F181="JEOF",IF(L181&gt;15,0,IF(J181&gt;15,(16-L181)*0.102,((16-L181)-(16-J181))*0.102)),0)+IF(F181="JnPČ",IF(L181&gt;15,0,IF(J181&gt;15,(16-L181)*0.153,((16-L181)-(16-J181))*0.153)),0)+IF(F181="JnEČ",IF(L181&gt;15,0,IF(J181&gt;15,(16-L181)*0.0765,((16-L181)-(16-J181))*0.0765)),0)+IF(F181="JčPČ",IF(L181&gt;15,0,IF(J181&gt;15,(16-L181)*0.06375,((16-L181)-(16-J181))*0.06375)),0)+IF(F181="JčEČ",IF(L181&gt;15,0,IF(J181&gt;15,(16-L181)*0.051,((16-L181)-(16-J181))*0.051)),0)+IF(F181="NEAK",IF(L181&gt;23,0,IF(J181&gt;23,(24-L181)*0.03444,((24-L181)-(24-J181))*0.03444)),0))</f>
        <v>1.4279999999999999</v>
      </c>
      <c r="Q181" s="11">
        <f t="shared" ref="Q181:Q189" si="65">IF(ISERROR(P181*100/N181),0,(P181*100/N181))</f>
        <v>2.0999999999999996</v>
      </c>
      <c r="R181" s="10">
        <f t="shared" si="63"/>
        <v>104.142</v>
      </c>
    </row>
    <row r="182" spans="1:18">
      <c r="A182" s="66">
        <v>3</v>
      </c>
      <c r="B182" s="60" t="s">
        <v>48</v>
      </c>
      <c r="C182" s="12" t="s">
        <v>80</v>
      </c>
      <c r="D182" s="66" t="s">
        <v>81</v>
      </c>
      <c r="E182" s="66">
        <v>2</v>
      </c>
      <c r="F182" s="66" t="s">
        <v>82</v>
      </c>
      <c r="G182" s="66">
        <v>2</v>
      </c>
      <c r="H182" s="66" t="s">
        <v>32</v>
      </c>
      <c r="I182" s="66"/>
      <c r="J182" s="66">
        <v>24</v>
      </c>
      <c r="K182" s="66">
        <v>18</v>
      </c>
      <c r="L182" s="66">
        <v>5</v>
      </c>
      <c r="M182" s="66" t="s">
        <v>32</v>
      </c>
      <c r="N182" s="3">
        <f t="shared" si="59"/>
        <v>12</v>
      </c>
      <c r="O182" s="9">
        <f t="shared" si="60"/>
        <v>12</v>
      </c>
      <c r="P182" s="4">
        <f t="shared" si="64"/>
        <v>0.61199999999999999</v>
      </c>
      <c r="Q182" s="11">
        <f t="shared" si="65"/>
        <v>5.0999999999999996</v>
      </c>
      <c r="R182" s="10">
        <f t="shared" si="63"/>
        <v>18.917999999999999</v>
      </c>
    </row>
    <row r="183" spans="1:18">
      <c r="A183" s="66">
        <v>4</v>
      </c>
      <c r="B183" s="60" t="s">
        <v>83</v>
      </c>
      <c r="C183" s="12" t="s">
        <v>80</v>
      </c>
      <c r="D183" s="66" t="s">
        <v>81</v>
      </c>
      <c r="E183" s="66">
        <v>2</v>
      </c>
      <c r="F183" s="66" t="s">
        <v>82</v>
      </c>
      <c r="G183" s="66">
        <v>2</v>
      </c>
      <c r="H183" s="66" t="s">
        <v>32</v>
      </c>
      <c r="I183" s="66"/>
      <c r="J183" s="66">
        <v>24</v>
      </c>
      <c r="K183" s="66">
        <v>18</v>
      </c>
      <c r="L183" s="66">
        <v>9</v>
      </c>
      <c r="M183" s="66" t="s">
        <v>32</v>
      </c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6">
        <v>5</v>
      </c>
      <c r="B184" s="66"/>
      <c r="C184" s="12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6">
        <v>6</v>
      </c>
      <c r="B185" s="66"/>
      <c r="C185" s="12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3">
        <f t="shared" si="59"/>
        <v>0</v>
      </c>
      <c r="O185" s="9">
        <f t="shared" si="60"/>
        <v>0</v>
      </c>
      <c r="P185" s="4">
        <f t="shared" si="64"/>
        <v>0</v>
      </c>
      <c r="Q185" s="11">
        <f t="shared" si="65"/>
        <v>0</v>
      </c>
      <c r="R185" s="10">
        <f t="shared" si="63"/>
        <v>0</v>
      </c>
    </row>
    <row r="186" spans="1:18">
      <c r="A186" s="66">
        <v>7</v>
      </c>
      <c r="B186" s="66"/>
      <c r="C186" s="12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3">
        <f t="shared" si="59"/>
        <v>0</v>
      </c>
      <c r="O186" s="9">
        <f t="shared" si="60"/>
        <v>0</v>
      </c>
      <c r="P186" s="4">
        <f t="shared" si="64"/>
        <v>0</v>
      </c>
      <c r="Q186" s="11">
        <f t="shared" si="65"/>
        <v>0</v>
      </c>
      <c r="R186" s="10">
        <f t="shared" si="63"/>
        <v>0</v>
      </c>
    </row>
    <row r="187" spans="1:18">
      <c r="A187" s="66">
        <v>8</v>
      </c>
      <c r="B187" s="66"/>
      <c r="C187" s="12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3">
        <f t="shared" si="59"/>
        <v>0</v>
      </c>
      <c r="O187" s="9">
        <f t="shared" si="60"/>
        <v>0</v>
      </c>
      <c r="P187" s="4">
        <f t="shared" si="64"/>
        <v>0</v>
      </c>
      <c r="Q187" s="11">
        <f t="shared" si="65"/>
        <v>0</v>
      </c>
      <c r="R187" s="10">
        <f t="shared" si="63"/>
        <v>0</v>
      </c>
    </row>
    <row r="188" spans="1:18">
      <c r="A188" s="66">
        <v>9</v>
      </c>
      <c r="B188" s="66"/>
      <c r="C188" s="12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3">
        <f t="shared" si="59"/>
        <v>0</v>
      </c>
      <c r="O188" s="9">
        <f t="shared" si="60"/>
        <v>0</v>
      </c>
      <c r="P188" s="4">
        <f t="shared" si="64"/>
        <v>0</v>
      </c>
      <c r="Q188" s="11">
        <f t="shared" si="65"/>
        <v>0</v>
      </c>
      <c r="R188" s="10">
        <f t="shared" si="63"/>
        <v>0</v>
      </c>
    </row>
    <row r="189" spans="1:18">
      <c r="A189" s="66">
        <v>10</v>
      </c>
      <c r="B189" s="66"/>
      <c r="C189" s="12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3">
        <f t="shared" si="59"/>
        <v>0</v>
      </c>
      <c r="O189" s="9">
        <f t="shared" si="60"/>
        <v>0</v>
      </c>
      <c r="P189" s="4">
        <f t="shared" si="64"/>
        <v>0</v>
      </c>
      <c r="Q189" s="11">
        <f t="shared" si="65"/>
        <v>0</v>
      </c>
      <c r="R189" s="10">
        <f t="shared" si="63"/>
        <v>0</v>
      </c>
    </row>
    <row r="190" spans="1:18">
      <c r="A190" s="71" t="s">
        <v>34</v>
      </c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3"/>
      <c r="R190" s="10">
        <f>SUM(R180:R189)</f>
        <v>185.505</v>
      </c>
    </row>
    <row r="191" spans="1:18" s="8" customFormat="1">
      <c r="A191" s="70" t="s">
        <v>84</v>
      </c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15"/>
      <c r="R191" s="16"/>
    </row>
    <row r="192" spans="1:18" ht="15.75">
      <c r="A192" s="24" t="s">
        <v>85</v>
      </c>
      <c r="B192" s="2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6"/>
    </row>
    <row r="193" spans="1:18">
      <c r="A193" s="48" t="s">
        <v>44</v>
      </c>
      <c r="B193" s="48"/>
      <c r="C193" s="48"/>
      <c r="D193" s="48"/>
      <c r="E193" s="48"/>
      <c r="F193" s="48"/>
      <c r="G193" s="48"/>
      <c r="H193" s="48"/>
      <c r="I193" s="48"/>
      <c r="J193" s="15"/>
      <c r="K193" s="15"/>
      <c r="L193" s="15"/>
      <c r="M193" s="15"/>
      <c r="N193" s="15"/>
      <c r="O193" s="15"/>
      <c r="P193" s="15"/>
      <c r="Q193" s="15"/>
      <c r="R193" s="16"/>
    </row>
    <row r="194" spans="1:18" s="8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15"/>
      <c r="K194" s="15"/>
      <c r="L194" s="15"/>
      <c r="M194" s="15"/>
      <c r="N194" s="15"/>
      <c r="O194" s="15"/>
      <c r="P194" s="15"/>
      <c r="Q194" s="15"/>
      <c r="R194" s="16"/>
    </row>
    <row r="195" spans="1:18">
      <c r="A195" s="74" t="s">
        <v>86</v>
      </c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62"/>
      <c r="R195" s="8"/>
    </row>
    <row r="196" spans="1:18" ht="18">
      <c r="A196" s="75" t="s">
        <v>27</v>
      </c>
      <c r="B196" s="76"/>
      <c r="C196" s="76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62"/>
      <c r="R196" s="8"/>
    </row>
    <row r="197" spans="1:18">
      <c r="A197" s="74" t="s">
        <v>39</v>
      </c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62"/>
      <c r="R197" s="8"/>
    </row>
    <row r="198" spans="1:18">
      <c r="A198" s="66">
        <v>1</v>
      </c>
      <c r="B198" s="60" t="s">
        <v>87</v>
      </c>
      <c r="C198" s="12" t="s">
        <v>41</v>
      </c>
      <c r="D198" s="66" t="s">
        <v>30</v>
      </c>
      <c r="E198" s="66">
        <v>14</v>
      </c>
      <c r="F198" s="66" t="s">
        <v>42</v>
      </c>
      <c r="G198" s="66">
        <v>2</v>
      </c>
      <c r="H198" s="66" t="s">
        <v>32</v>
      </c>
      <c r="I198" s="66"/>
      <c r="J198" s="66">
        <v>35</v>
      </c>
      <c r="K198" s="66"/>
      <c r="L198" s="66">
        <v>27</v>
      </c>
      <c r="M198" s="66" t="s">
        <v>32</v>
      </c>
      <c r="N198" s="3">
        <f t="shared" ref="N198:N207" si="66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0,1,IF(OR(F198="PČ",F198="PŽ",F198="PT"),IF(J198&lt;32,J198/32,1),1))* IF(L198&lt;0,1,IF(OR(F198="EČ",F198="EŽ",F198="JOŽ",F198="JPČ",F198="NEAK"),IF(J198&lt;24,J198/24,1),1))*IF(L198&lt;0,1,IF(OR(F198="PČneol",F198="JEČ",F198="JEOF",F198="JnPČ",F198="JnEČ",F198="JčPČ",F198="JčEČ"),IF(J198&lt;16,J198/16,1),1))*IF(L198&lt;0,1,IF(F198="EČneol",IF(J198&lt;8,J198/8,1),1))</f>
        <v>0</v>
      </c>
      <c r="O198" s="9">
        <f t="shared" ref="O198:O207" si="67">IF(F198="OŽ",N198,IF(H198="Ne",IF(J198*0.3&lt;J198-L198,N198,0),IF(J198*0.1&lt;J198-L198,N198,0)))</f>
        <v>0</v>
      </c>
      <c r="P198" s="4">
        <f t="shared" ref="P198" si="68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</v>
      </c>
      <c r="Q198" s="11">
        <f t="shared" ref="Q198" si="69">IF(ISERROR(P198*100/N198),0,(P198*100/N198))</f>
        <v>0</v>
      </c>
      <c r="R198" s="10">
        <f t="shared" ref="R198:R207" si="70">IF(Q198&lt;=30,O198+P198,O198+O198*0.3)*IF(G198=1,0.4,IF(G198=2,0.75,IF(G198="1 (kas 4 m. 1 k. nerengiamos)",0.52,1)))*IF(D198="olimpinė",1,IF(M198="Ne",0.5,1))*IF(OR(A$5="Lietuvos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federacija"),IF(OR(J198&lt;8,K198&lt;16),0,1),1)*E198*IF(I198&lt;=1,1,1/I198)*IF(OR(A$5="Lietuvos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9" spans="1:18">
      <c r="A199" s="66">
        <v>2</v>
      </c>
      <c r="B199" s="60" t="s">
        <v>88</v>
      </c>
      <c r="C199" s="12" t="s">
        <v>41</v>
      </c>
      <c r="D199" s="66" t="s">
        <v>30</v>
      </c>
      <c r="E199" s="66">
        <v>14</v>
      </c>
      <c r="F199" s="66" t="s">
        <v>42</v>
      </c>
      <c r="G199" s="66">
        <v>2</v>
      </c>
      <c r="H199" s="66" t="s">
        <v>32</v>
      </c>
      <c r="I199" s="66"/>
      <c r="J199" s="66">
        <v>35</v>
      </c>
      <c r="K199" s="66"/>
      <c r="L199" s="66">
        <v>28</v>
      </c>
      <c r="M199" s="66" t="s">
        <v>32</v>
      </c>
      <c r="N199" s="3">
        <f t="shared" si="66"/>
        <v>0</v>
      </c>
      <c r="O199" s="9">
        <f t="shared" si="67"/>
        <v>0</v>
      </c>
      <c r="P199" s="4">
        <f t="shared" ref="P199:P207" si="71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0</v>
      </c>
      <c r="Q199" s="11">
        <f t="shared" ref="Q199:Q207" si="72">IF(ISERROR(P199*100/N199),0,(P199*100/N199))</f>
        <v>0</v>
      </c>
      <c r="R199" s="10">
        <f t="shared" si="70"/>
        <v>0</v>
      </c>
    </row>
    <row r="200" spans="1:18">
      <c r="A200" s="66">
        <v>3</v>
      </c>
      <c r="B200" s="66"/>
      <c r="C200" s="12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6">
        <v>4</v>
      </c>
      <c r="B201" s="66"/>
      <c r="C201" s="12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6">
        <v>5</v>
      </c>
      <c r="B202" s="66"/>
      <c r="C202" s="12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3">
        <f t="shared" si="66"/>
        <v>0</v>
      </c>
      <c r="O202" s="9">
        <f t="shared" si="67"/>
        <v>0</v>
      </c>
      <c r="P202" s="4">
        <f t="shared" si="71"/>
        <v>0</v>
      </c>
      <c r="Q202" s="11">
        <f t="shared" si="72"/>
        <v>0</v>
      </c>
      <c r="R202" s="10">
        <f t="shared" si="70"/>
        <v>0</v>
      </c>
    </row>
    <row r="203" spans="1:18">
      <c r="A203" s="66">
        <v>6</v>
      </c>
      <c r="B203" s="66"/>
      <c r="C203" s="12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3">
        <f t="shared" si="66"/>
        <v>0</v>
      </c>
      <c r="O203" s="9">
        <f t="shared" si="67"/>
        <v>0</v>
      </c>
      <c r="P203" s="4">
        <f t="shared" si="71"/>
        <v>0</v>
      </c>
      <c r="Q203" s="11">
        <f t="shared" si="72"/>
        <v>0</v>
      </c>
      <c r="R203" s="10">
        <f t="shared" si="70"/>
        <v>0</v>
      </c>
    </row>
    <row r="204" spans="1:18">
      <c r="A204" s="66">
        <v>7</v>
      </c>
      <c r="B204" s="66"/>
      <c r="C204" s="12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3">
        <f t="shared" si="66"/>
        <v>0</v>
      </c>
      <c r="O204" s="9">
        <f t="shared" si="67"/>
        <v>0</v>
      </c>
      <c r="P204" s="4">
        <f t="shared" si="71"/>
        <v>0</v>
      </c>
      <c r="Q204" s="11">
        <f t="shared" si="72"/>
        <v>0</v>
      </c>
      <c r="R204" s="10">
        <f t="shared" si="70"/>
        <v>0</v>
      </c>
    </row>
    <row r="205" spans="1:18">
      <c r="A205" s="66">
        <v>8</v>
      </c>
      <c r="B205" s="66"/>
      <c r="C205" s="12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3">
        <f t="shared" si="66"/>
        <v>0</v>
      </c>
      <c r="O205" s="9">
        <f t="shared" si="67"/>
        <v>0</v>
      </c>
      <c r="P205" s="4">
        <f t="shared" si="71"/>
        <v>0</v>
      </c>
      <c r="Q205" s="11">
        <f t="shared" si="72"/>
        <v>0</v>
      </c>
      <c r="R205" s="10">
        <f t="shared" si="70"/>
        <v>0</v>
      </c>
    </row>
    <row r="206" spans="1:18">
      <c r="A206" s="66">
        <v>9</v>
      </c>
      <c r="B206" s="66"/>
      <c r="C206" s="12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3">
        <f t="shared" si="66"/>
        <v>0</v>
      </c>
      <c r="O206" s="9">
        <f t="shared" si="67"/>
        <v>0</v>
      </c>
      <c r="P206" s="4">
        <f t="shared" si="71"/>
        <v>0</v>
      </c>
      <c r="Q206" s="11">
        <f t="shared" si="72"/>
        <v>0</v>
      </c>
      <c r="R206" s="10">
        <f t="shared" si="70"/>
        <v>0</v>
      </c>
    </row>
    <row r="207" spans="1:18">
      <c r="A207" s="66">
        <v>10</v>
      </c>
      <c r="B207" s="66"/>
      <c r="C207" s="12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3">
        <f t="shared" si="66"/>
        <v>0</v>
      </c>
      <c r="O207" s="9">
        <f t="shared" si="67"/>
        <v>0</v>
      </c>
      <c r="P207" s="4">
        <f t="shared" si="71"/>
        <v>0</v>
      </c>
      <c r="Q207" s="11">
        <f t="shared" si="72"/>
        <v>0</v>
      </c>
      <c r="R207" s="10">
        <f t="shared" si="70"/>
        <v>0</v>
      </c>
    </row>
    <row r="208" spans="1:18">
      <c r="A208" s="71" t="s">
        <v>34</v>
      </c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3"/>
      <c r="R208" s="10">
        <f>SUM(R198:R207)</f>
        <v>0</v>
      </c>
    </row>
    <row r="209" spans="1:18" s="8" customFormat="1">
      <c r="A209" s="70" t="s">
        <v>89</v>
      </c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15"/>
      <c r="R209" s="16"/>
    </row>
    <row r="210" spans="1:18" ht="15.75">
      <c r="A210" s="24" t="s">
        <v>90</v>
      </c>
      <c r="B210" s="2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6"/>
    </row>
    <row r="211" spans="1:18">
      <c r="A211" s="48" t="s">
        <v>44</v>
      </c>
      <c r="B211" s="48"/>
      <c r="C211" s="48"/>
      <c r="D211" s="48"/>
      <c r="E211" s="48"/>
      <c r="F211" s="48"/>
      <c r="G211" s="48"/>
      <c r="H211" s="48"/>
      <c r="I211" s="48"/>
      <c r="J211" s="15"/>
      <c r="K211" s="15"/>
      <c r="L211" s="15"/>
      <c r="M211" s="15"/>
      <c r="N211" s="15"/>
      <c r="O211" s="15"/>
      <c r="P211" s="15"/>
      <c r="Q211" s="15"/>
      <c r="R211" s="16"/>
    </row>
    <row r="212" spans="1:18" s="8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15"/>
      <c r="K212" s="15"/>
      <c r="L212" s="15"/>
      <c r="M212" s="15"/>
      <c r="N212" s="15"/>
      <c r="O212" s="15"/>
      <c r="P212" s="15"/>
      <c r="Q212" s="15"/>
      <c r="R212" s="16"/>
    </row>
    <row r="213" spans="1:18" ht="13.9" customHeight="1">
      <c r="A213" s="74" t="s">
        <v>91</v>
      </c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62"/>
      <c r="R213" s="8"/>
    </row>
    <row r="214" spans="1:18" ht="15.6" customHeight="1">
      <c r="A214" s="75" t="s">
        <v>27</v>
      </c>
      <c r="B214" s="76"/>
      <c r="C214" s="76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62"/>
      <c r="R214" s="8"/>
    </row>
    <row r="215" spans="1:18" ht="13.9" customHeight="1">
      <c r="A215" s="74" t="s">
        <v>39</v>
      </c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62"/>
      <c r="R215" s="8"/>
    </row>
    <row r="216" spans="1:18">
      <c r="A216" s="66">
        <v>1</v>
      </c>
      <c r="B216" s="60" t="s">
        <v>92</v>
      </c>
      <c r="C216" s="12" t="s">
        <v>29</v>
      </c>
      <c r="D216" s="66" t="s">
        <v>30</v>
      </c>
      <c r="E216" s="66">
        <v>2</v>
      </c>
      <c r="F216" s="66" t="s">
        <v>42</v>
      </c>
      <c r="G216" s="66">
        <v>1</v>
      </c>
      <c r="H216" s="66" t="s">
        <v>32</v>
      </c>
      <c r="I216" s="66"/>
      <c r="J216" s="66">
        <v>32</v>
      </c>
      <c r="K216" s="66"/>
      <c r="L216" s="66">
        <v>9</v>
      </c>
      <c r="M216" s="66" t="s">
        <v>32</v>
      </c>
      <c r="N216" s="3">
        <f t="shared" ref="N216:N224" si="73">(IF(F216="OŽ",IF(L216=1,550.8,IF(L216=2,426.38,IF(L216=3,342.14,IF(L216=4,181.44,IF(L216=5,168.48,IF(L216=6,155.52,IF(L216=7,148.5,IF(L216=8,144,0))))))))+IF(L216&lt;=8,0,IF(L216&lt;=16,137.7,IF(L216&lt;=24,108,IF(L216&lt;=32,80.1,IF(L216&lt;=36,52.2,0)))))-IF(L216&lt;=8,0,IF(L216&lt;=16,(L216-9)*2.754,IF(L216&lt;=24,(L216-17)* 2.754,IF(L216&lt;=32,(L216-25)* 2.754,IF(L216&lt;=36,(L216-33)*2.754,0))))),0)+IF(F216="PČ",IF(L216=1,449,IF(L216=2,314.6,IF(L216=3,238,IF(L216=4,172,IF(L216=5,159,IF(L216=6,145,IF(L216=7,132,IF(L216=8,119,0))))))))+IF(L216&lt;=8,0,IF(L216&lt;=16,88,IF(L216&lt;=24,55,IF(L216&lt;=32,22,0))))-IF(L216&lt;=8,0,IF(L216&lt;=16,(L216-9)*2.245,IF(L216&lt;=24,(L216-17)*2.245,IF(L216&lt;=32,(L216-25)*2.245,0)))),0)+IF(F216="PČneol",IF(L216=1,85,IF(L216=2,64.61,IF(L216=3,50.76,IF(L216=4,16.25,IF(L216=5,15,IF(L216=6,13.75,IF(L216=7,12.5,IF(L216=8,11.25,0))))))))+IF(L216&lt;=8,0,IF(L216&lt;=16,9,0))-IF(L216&lt;=8,0,IF(L216&lt;=16,(L216-9)*0.425,0)),0)+IF(F216="PŽ",IF(L216=1,85,IF(L216=2,59.5,IF(L216=3,45,IF(L216=4,32.5,IF(L216=5,30,IF(L216=6,27.5,IF(L216=7,25,IF(L216=8,22.5,0))))))))+IF(L216&lt;=8,0,IF(L216&lt;=16,19,IF(L216&lt;=24,13,IF(L216&lt;=32,8,0))))-IF(L216&lt;=8,0,IF(L216&lt;=16,(L216-9)*0.425,IF(L216&lt;=24,(L216-17)*0.425,IF(L216&lt;=32,(L216-25)*0.425,0)))),0)+IF(F216="EČ",IF(L216=1,204,IF(L216=2,156.24,IF(L216=3,123.84,IF(L216=4,72,IF(L216=5,66,IF(L216=6,60,IF(L216=7,54,IF(L216=8,48,0))))))))+IF(L216&lt;=8,0,IF(L216&lt;=16,40,IF(L216&lt;=24,25,0)))-IF(L216&lt;=8,0,IF(L216&lt;=16,(L216-9)*1.02,IF(L216&lt;=24,(L216-17)*1.02,0))),0)+IF(F216="EČneol",IF(L216=1,68,IF(L216=2,51.69,IF(L216=3,40.61,IF(L216=4,13,IF(L216=5,12,IF(L216=6,11,IF(L216=7,10,IF(L216=8,9,0)))))))))+IF(F216="EŽ",IF(L216=1,68,IF(L216=2,47.6,IF(L216=3,36,IF(L216=4,18,IF(L216=5,16.5,IF(L216=6,15,IF(L216=7,13.5,IF(L216=8,12,0))))))))+IF(L216&lt;=8,0,IF(L216&lt;=16,10,IF(L216&lt;=24,6,0)))-IF(L216&lt;=8,0,IF(L216&lt;=16,(L216-9)*0.34,IF(L216&lt;=24,(L216-17)*0.34,0))),0)+IF(F216="PT",IF(L216=1,68,IF(L216=2,52.08,IF(L216=3,41.28,IF(L216=4,24,IF(L216=5,22,IF(L216=6,20,IF(L216=7,18,IF(L216=8,16,0))))))))+IF(L216&lt;=8,0,IF(L216&lt;=16,13,IF(L216&lt;=24,9,IF(L216&lt;=32,4,0))))-IF(L216&lt;=8,0,IF(L216&lt;=16,(L216-9)*0.34,IF(L216&lt;=24,(L216-17)*0.34,IF(L216&lt;=32,(L216-25)*0.34,0)))),0)+IF(F216="JOŽ",IF(L216=1,85,IF(L216=2,59.5,IF(L216=3,45,IF(L216=4,32.5,IF(L216=5,30,IF(L216=6,27.5,IF(L216=7,25,IF(L216=8,22.5,0))))))))+IF(L216&lt;=8,0,IF(L216&lt;=16,19,IF(L216&lt;=24,13,0)))-IF(L216&lt;=8,0,IF(L216&lt;=16,(L216-9)*0.425,IF(L216&lt;=24,(L216-17)*0.425,0))),0)+IF(F216="JPČ",IF(L216=1,68,IF(L216=2,47.6,IF(L216=3,36,IF(L216=4,26,IF(L216=5,24,IF(L216=6,22,IF(L216=7,20,IF(L216=8,18,0))))))))+IF(L216&lt;=8,0,IF(L216&lt;=16,13,IF(L216&lt;=24,9,0)))-IF(L216&lt;=8,0,IF(L216&lt;=16,(L216-9)*0.34,IF(L216&lt;=24,(L216-17)*0.34,0))),0)+IF(F216="JEČ",IF(L216=1,34,IF(L216=2,26.04,IF(L216=3,20.6,IF(L216=4,12,IF(L216=5,11,IF(L216=6,10,IF(L216=7,9,IF(L216=8,8,0))))))))+IF(L216&lt;=8,0,IF(L216&lt;=16,6,0))-IF(L216&lt;=8,0,IF(L216&lt;=16,(L216-9)*0.17,0)),0)+IF(F216="JEOF",IF(L216=1,34,IF(L216=2,26.04,IF(L216=3,20.6,IF(L216=4,12,IF(L216=5,11,IF(L216=6,10,IF(L216=7,9,IF(L216=8,8,0))))))))+IF(L216&lt;=8,0,IF(L216&lt;=16,6,0))-IF(L216&lt;=8,0,IF(L216&lt;=16,(L216-9)*0.17,0)),0)+IF(F216="JnPČ",IF(L216=1,51,IF(L216=2,35.7,IF(L216=3,27,IF(L216=4,19.5,IF(L216=5,18,IF(L216=6,16.5,IF(L216=7,15,IF(L216=8,13.5,0))))))))+IF(L216&lt;=8,0,IF(L216&lt;=16,10,0))-IF(L216&lt;=8,0,IF(L216&lt;=16,(L216-9)*0.255,0)),0)+IF(F216="JnEČ",IF(L216=1,25.5,IF(L216=2,19.53,IF(L216=3,15.48,IF(L216=4,9,IF(L216=5,8.25,IF(L216=6,7.5,IF(L216=7,6.75,IF(L216=8,6,0))))))))+IF(L216&lt;=8,0,IF(L216&lt;=16,5,0))-IF(L216&lt;=8,0,IF(L216&lt;=16,(L216-9)*0.1275,0)),0)+IF(F216="JčPČ",IF(L216=1,21.25,IF(L216=2,14.5,IF(L216=3,11.5,IF(L216=4,7,IF(L216=5,6.5,IF(L216=6,6,IF(L216=7,5.5,IF(L216=8,5,0))))))))+IF(L216&lt;=8,0,IF(L216&lt;=16,4,0))-IF(L216&lt;=8,0,IF(L216&lt;=16,(L216-9)*0.10625,0)),0)+IF(F216="JčEČ",IF(L216=1,17,IF(L216=2,13.02,IF(L216=3,10.32,IF(L216=4,6,IF(L216=5,5.5,IF(L216=6,5,IF(L216=7,4.5,IF(L216=8,4,0))))))))+IF(L216&lt;=8,0,IF(L216&lt;=16,3,0))-IF(L216&lt;=8,0,IF(L216&lt;=16,(L216-9)*0.085,0)),0)+IF(F216="NEAK",IF(L216=1,11.48,IF(L216=2,8.79,IF(L216=3,6.97,IF(L216=4,4.05,IF(L216=5,3.71,IF(L216=6,3.38,IF(L216=7,3.04,IF(L216=8,2.7,0))))))))+IF(L216&lt;=8,0,IF(L216&lt;=16,2,IF(L216&lt;=24,1.3,0)))-IF(L216&lt;=8,0,IF(L216&lt;=16,(L216-9)*0.0574,IF(L216&lt;=24,(L216-17)*0.0574,0))),0))*IF(L216&lt;0,1,IF(OR(F216="PČ",F216="PŽ",F216="PT"),IF(J216&lt;32,J216/32,1),1))* IF(L216&lt;0,1,IF(OR(F216="EČ",F216="EŽ",F216="JOŽ",F216="JPČ",F216="NEAK"),IF(J216&lt;24,J216/24,1),1))*IF(L216&lt;0,1,IF(OR(F216="PČneol",F216="JEČ",F216="JEOF",F216="JnPČ",F216="JnEČ",F216="JčPČ",F216="JčEČ"),IF(J216&lt;16,J216/16,1),1))*IF(L216&lt;0,1,IF(F216="EČneol",IF(J216&lt;8,J216/8,1),1))</f>
        <v>5</v>
      </c>
      <c r="O216" s="9">
        <f t="shared" ref="O216:O225" si="74">IF(F216="OŽ",N216,IF(H216="Ne",IF(J216*0.3&lt;J216-L216,N216,0),IF(J216*0.1&lt;J216-L216,N216,0)))</f>
        <v>5</v>
      </c>
      <c r="P216" s="4">
        <f t="shared" ref="P216" si="75">IF(O216=0,0,IF(F216="OŽ",IF(L216&gt;35,0,IF(J216&gt;35,(36-L216)*1.836,((36-L216)-(36-J216))*1.836)),0)+IF(F216="PČ",IF(L216&gt;31,0,IF(J216&gt;31,(32-L216)*1.347,((32-L216)-(32-J216))*1.347)),0)+ IF(F216="PČneol",IF(L216&gt;15,0,IF(J216&gt;15,(16-L216)*0.255,((16-L216)-(16-J216))*0.255)),0)+IF(F216="PŽ",IF(L216&gt;31,0,IF(J216&gt;31,(32-L216)*0.255,((32-L216)-(32-J216))*0.255)),0)+IF(F216="EČ",IF(L216&gt;23,0,IF(J216&gt;23,(24-L216)*0.612,((24-L216)-(24-J216))*0.612)),0)+IF(F216="EČneol",IF(L216&gt;7,0,IF(J216&gt;7,(8-L216)*0.204,((8-L216)-(8-J216))*0.204)),0)+IF(F216="EŽ",IF(L216&gt;23,0,IF(J216&gt;23,(24-L216)*0.204,((24-L216)-(24-J216))*0.204)),0)+IF(F216="PT",IF(L216&gt;31,0,IF(J216&gt;31,(32-L216)*0.204,((32-L216)-(32-J216))*0.204)),0)+IF(F216="JOŽ",IF(L216&gt;23,0,IF(J216&gt;23,(24-L216)*0.255,((24-L216)-(24-J216))*0.255)),0)+IF(F216="JPČ",IF(L216&gt;23,0,IF(J216&gt;23,(24-L216)*0.204,((24-L216)-(24-J216))*0.204)),0)+IF(F216="JEČ",IF(L216&gt;15,0,IF(J216&gt;15,(16-L216)*0.102,((16-L216)-(16-J216))*0.102)),0)+IF(F216="JEOF",IF(L216&gt;15,0,IF(J216&gt;15,(16-L216)*0.102,((16-L216)-(16-J216))*0.102)),0)+IF(F216="JnPČ",IF(L216&gt;15,0,IF(J216&gt;15,(16-L216)*0.153,((16-L216)-(16-J216))*0.153)),0)+IF(F216="JnEČ",IF(L216&gt;15,0,IF(J216&gt;15,(16-L216)*0.0765,((16-L216)-(16-J216))*0.0765)),0)+IF(F216="JčPČ",IF(L216&gt;15,0,IF(J216&gt;15,(16-L216)*0.06375,((16-L216)-(16-J216))*0.06375)),0)+IF(F216="JčEČ",IF(L216&gt;15,0,IF(J216&gt;15,(16-L216)*0.051,((16-L216)-(16-J216))*0.051)),0)+IF(F216="NEAK",IF(L216&gt;23,0,IF(J216&gt;23,(24-L216)*0.03444,((24-L216)-(24-J216))*0.03444)),0))</f>
        <v>0.53549999999999998</v>
      </c>
      <c r="Q216" s="11">
        <f t="shared" ref="Q216" si="76">IF(ISERROR(P216*100/N216),0,(P216*100/N216))</f>
        <v>10.709999999999999</v>
      </c>
      <c r="R216" s="10">
        <f t="shared" ref="R216:R225" si="77">IF(Q216&lt;=30,O216+P216,O216+O216*0.3)*IF(G216=1,0.4,IF(G216=2,0.75,IF(G216="1 (kas 4 m. 1 k. nerengiamos)",0.52,1)))*IF(D216="olimpinė",1,IF(M216="Ne",0.5,1))*IF(OR(A$5="Lietuvos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federacija"),IF(OR(J216&lt;8,K216&lt;16),0,1),1)*E216*IF(I216&lt;=1,1,1/I216)*IF(OR(A$5="Lietuvos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4.4283999999999999</v>
      </c>
    </row>
    <row r="217" spans="1:18">
      <c r="A217" s="66">
        <v>2</v>
      </c>
      <c r="B217" s="60" t="s">
        <v>93</v>
      </c>
      <c r="C217" s="12" t="s">
        <v>29</v>
      </c>
      <c r="D217" s="66" t="s">
        <v>30</v>
      </c>
      <c r="E217" s="66">
        <v>2</v>
      </c>
      <c r="F217" s="66" t="s">
        <v>42</v>
      </c>
      <c r="G217" s="66">
        <v>1</v>
      </c>
      <c r="H217" s="66" t="s">
        <v>32</v>
      </c>
      <c r="I217" s="66"/>
      <c r="J217" s="66">
        <v>32</v>
      </c>
      <c r="K217" s="66"/>
      <c r="L217" s="66">
        <v>17</v>
      </c>
      <c r="M217" s="66" t="s">
        <v>32</v>
      </c>
      <c r="N217" s="3">
        <f t="shared" si="73"/>
        <v>0</v>
      </c>
      <c r="O217" s="9">
        <f t="shared" si="74"/>
        <v>0</v>
      </c>
      <c r="P217" s="4">
        <f t="shared" ref="P217:P225" si="78">IF(O217=0,0,IF(F217="OŽ",IF(L217&gt;35,0,IF(J217&gt;35,(36-L217)*1.836,((36-L217)-(36-J217))*1.836)),0)+IF(F217="PČ",IF(L217&gt;31,0,IF(J217&gt;31,(32-L217)*1.347,((32-L217)-(32-J217))*1.347)),0)+ IF(F217="PČneol",IF(L217&gt;15,0,IF(J217&gt;15,(16-L217)*0.255,((16-L217)-(16-J217))*0.255)),0)+IF(F217="PŽ",IF(L217&gt;31,0,IF(J217&gt;31,(32-L217)*0.255,((32-L217)-(32-J217))*0.255)),0)+IF(F217="EČ",IF(L217&gt;23,0,IF(J217&gt;23,(24-L217)*0.612,((24-L217)-(24-J217))*0.612)),0)+IF(F217="EČneol",IF(L217&gt;7,0,IF(J217&gt;7,(8-L217)*0.204,((8-L217)-(8-J217))*0.204)),0)+IF(F217="EŽ",IF(L217&gt;23,0,IF(J217&gt;23,(24-L217)*0.204,((24-L217)-(24-J217))*0.204)),0)+IF(F217="PT",IF(L217&gt;31,0,IF(J217&gt;31,(32-L217)*0.204,((32-L217)-(32-J217))*0.204)),0)+IF(F217="JOŽ",IF(L217&gt;23,0,IF(J217&gt;23,(24-L217)*0.255,((24-L217)-(24-J217))*0.255)),0)+IF(F217="JPČ",IF(L217&gt;23,0,IF(J217&gt;23,(24-L217)*0.204,((24-L217)-(24-J217))*0.204)),0)+IF(F217="JEČ",IF(L217&gt;15,0,IF(J217&gt;15,(16-L217)*0.102,((16-L217)-(16-J217))*0.102)),0)+IF(F217="JEOF",IF(L217&gt;15,0,IF(J217&gt;15,(16-L217)*0.102,((16-L217)-(16-J217))*0.102)),0)+IF(F217="JnPČ",IF(L217&gt;15,0,IF(J217&gt;15,(16-L217)*0.153,((16-L217)-(16-J217))*0.153)),0)+IF(F217="JnEČ",IF(L217&gt;15,0,IF(J217&gt;15,(16-L217)*0.0765,((16-L217)-(16-J217))*0.0765)),0)+IF(F217="JčPČ",IF(L217&gt;15,0,IF(J217&gt;15,(16-L217)*0.06375,((16-L217)-(16-J217))*0.06375)),0)+IF(F217="JčEČ",IF(L217&gt;15,0,IF(J217&gt;15,(16-L217)*0.051,((16-L217)-(16-J217))*0.051)),0)+IF(F217="NEAK",IF(L217&gt;23,0,IF(J217&gt;23,(24-L217)*0.03444,((24-L217)-(24-J217))*0.03444)),0))</f>
        <v>0</v>
      </c>
      <c r="Q217" s="11">
        <f t="shared" ref="Q217:Q225" si="79">IF(ISERROR(P217*100/N217),0,(P217*100/N217))</f>
        <v>0</v>
      </c>
      <c r="R217" s="10">
        <f t="shared" si="77"/>
        <v>0</v>
      </c>
    </row>
    <row r="218" spans="1:18">
      <c r="A218" s="66">
        <v>3</v>
      </c>
      <c r="B218" s="66"/>
      <c r="C218" s="12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3">
        <f t="shared" si="73"/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>
      <c r="A219" s="66">
        <v>4</v>
      </c>
      <c r="B219" s="66"/>
      <c r="C219" s="12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3">
        <f t="shared" si="73"/>
        <v>0</v>
      </c>
      <c r="O219" s="9">
        <f t="shared" si="74"/>
        <v>0</v>
      </c>
      <c r="P219" s="4">
        <f t="shared" si="78"/>
        <v>0</v>
      </c>
      <c r="Q219" s="11">
        <f t="shared" si="79"/>
        <v>0</v>
      </c>
      <c r="R219" s="10">
        <f t="shared" si="77"/>
        <v>0</v>
      </c>
    </row>
    <row r="220" spans="1:18">
      <c r="A220" s="66">
        <v>5</v>
      </c>
      <c r="B220" s="66"/>
      <c r="C220" s="12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3">
        <f t="shared" si="73"/>
        <v>0</v>
      </c>
      <c r="O220" s="9">
        <f t="shared" si="74"/>
        <v>0</v>
      </c>
      <c r="P220" s="4">
        <f t="shared" si="78"/>
        <v>0</v>
      </c>
      <c r="Q220" s="11">
        <f t="shared" si="79"/>
        <v>0</v>
      </c>
      <c r="R220" s="10">
        <f t="shared" si="77"/>
        <v>0</v>
      </c>
    </row>
    <row r="221" spans="1:18">
      <c r="A221" s="66">
        <v>6</v>
      </c>
      <c r="B221" s="66"/>
      <c r="C221" s="12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3">
        <f t="shared" si="73"/>
        <v>0</v>
      </c>
      <c r="O221" s="9">
        <f t="shared" si="74"/>
        <v>0</v>
      </c>
      <c r="P221" s="4">
        <f t="shared" si="78"/>
        <v>0</v>
      </c>
      <c r="Q221" s="11">
        <f t="shared" si="79"/>
        <v>0</v>
      </c>
      <c r="R221" s="10">
        <f t="shared" si="77"/>
        <v>0</v>
      </c>
    </row>
    <row r="222" spans="1:18">
      <c r="A222" s="66">
        <v>7</v>
      </c>
      <c r="B222" s="66"/>
      <c r="C222" s="12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3">
        <f t="shared" si="73"/>
        <v>0</v>
      </c>
      <c r="O222" s="9">
        <f t="shared" si="74"/>
        <v>0</v>
      </c>
      <c r="P222" s="4">
        <f t="shared" si="78"/>
        <v>0</v>
      </c>
      <c r="Q222" s="11">
        <f t="shared" si="79"/>
        <v>0</v>
      </c>
      <c r="R222" s="10">
        <f t="shared" si="77"/>
        <v>0</v>
      </c>
    </row>
    <row r="223" spans="1:18">
      <c r="A223" s="66">
        <v>8</v>
      </c>
      <c r="B223" s="66"/>
      <c r="C223" s="12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3">
        <f t="shared" si="73"/>
        <v>0</v>
      </c>
      <c r="O223" s="9">
        <f t="shared" si="74"/>
        <v>0</v>
      </c>
      <c r="P223" s="4">
        <f t="shared" si="78"/>
        <v>0</v>
      </c>
      <c r="Q223" s="11">
        <f t="shared" si="79"/>
        <v>0</v>
      </c>
      <c r="R223" s="10">
        <f t="shared" si="77"/>
        <v>0</v>
      </c>
    </row>
    <row r="224" spans="1:18">
      <c r="A224" s="66">
        <v>9</v>
      </c>
      <c r="B224" s="66"/>
      <c r="C224" s="12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3">
        <f t="shared" si="73"/>
        <v>0</v>
      </c>
      <c r="O224" s="9">
        <f t="shared" si="74"/>
        <v>0</v>
      </c>
      <c r="P224" s="4">
        <f t="shared" si="78"/>
        <v>0</v>
      </c>
      <c r="Q224" s="11">
        <f t="shared" si="79"/>
        <v>0</v>
      </c>
      <c r="R224" s="10">
        <f t="shared" si="77"/>
        <v>0</v>
      </c>
    </row>
    <row r="225" spans="1:18">
      <c r="A225" s="66">
        <v>10</v>
      </c>
      <c r="B225" s="66"/>
      <c r="C225" s="12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3">
        <f>(IF(F225="OŽ",IF(L225=1,550.8,IF(L225=2,426.38,IF(L225=3,342.14,IF(L225=4,181.44,IF(L225=5,168.48,IF(L225=6,155.52,IF(L225=7,148.5,IF(L225=8,144,0))))))))+IF(L225&lt;=8,0,IF(L225&lt;=16,137.7,IF(L225&lt;=24,108,IF(L225&lt;=32,80.1,IF(L225&lt;=36,52.2,0)))))-IF(L225&lt;=8,0,IF(L225&lt;=16,(L225-9)*2.754,IF(L225&lt;=24,(L225-17)* 2.754,IF(L225&lt;=32,(L225-25)* 2.754,IF(L225&lt;=36,(L225-33)*2.754,0))))),0)+IF(F225="PČ",IF(L225=1,449,IF(L225=2,314.6,IF(L225=3,238,IF(L225=4,172,IF(L225=5,159,IF(L225=6,145,IF(L225=7,132,IF(L225=8,119,0))))))))+IF(L225&lt;=8,0,IF(L225&lt;=16,88,IF(L225&lt;=24,55,IF(L225&lt;=32,22,0))))-IF(L225&lt;=8,0,IF(L225&lt;=16,(L225-9)*2.245,IF(L225&lt;=24,(L225-17)*2.245,IF(L225&lt;=32,(L225-25)*2.245,0)))),0)+IF(F225="PČneol",IF(L225=1,85,IF(L225=2,64.61,IF(L225=3,50.76,IF(L225=4,16.25,IF(L225=5,15,IF(L225=6,13.75,IF(L225=7,12.5,IF(L225=8,11.25,0))))))))+IF(L225&lt;=8,0,IF(L225&lt;=16,9,0))-IF(L225&lt;=8,0,IF(L225&lt;=16,(L225-9)*0.425,0)),0)+IF(F225="PŽ",IF(L225=1,85,IF(L225=2,59.5,IF(L225=3,45,IF(L225=4,32.5,IF(L225=5,30,IF(L225=6,27.5,IF(L225=7,25,IF(L225=8,22.5,0))))))))+IF(L225&lt;=8,0,IF(L225&lt;=16,19,IF(L225&lt;=24,13,IF(L225&lt;=32,8,0))))-IF(L225&lt;=8,0,IF(L225&lt;=16,(L225-9)*0.425,IF(L225&lt;=24,(L225-17)*0.425,IF(L225&lt;=32,(L225-25)*0.425,0)))),0)+IF(F225="EČ",IF(L225=1,204,IF(L225=2,156.24,IF(L225=3,123.84,IF(L225=4,72,IF(L225=5,66,IF(L225=6,60,IF(L225=7,54,IF(L225=8,48,0))))))))+IF(L225&lt;=8,0,IF(L225&lt;=16,40,IF(L225&lt;=24,25,0)))-IF(L225&lt;=8,0,IF(L225&lt;=16,(L225-9)*1.02,IF(L225&lt;=24,(L225-17)*1.02,0))),0)+IF(F225="EČneol",IF(L225=1,68,IF(L225=2,51.69,IF(L225=3,40.61,IF(L225=4,13,IF(L225=5,12,IF(L225=6,11,IF(L225=7,10,IF(L225=8,9,0)))))))))+IF(F225="EŽ",IF(L225=1,68,IF(L225=2,47.6,IF(L225=3,36,IF(L225=4,18,IF(L225=5,16.5,IF(L225=6,15,IF(L225=7,13.5,IF(L225=8,12,0))))))))+IF(L225&lt;=8,0,IF(L225&lt;=16,10,IF(L225&lt;=24,6,0)))-IF(L225&lt;=8,0,IF(L225&lt;=16,(L225-9)*0.34,IF(L225&lt;=24,(L225-17)*0.34,0))),0)+IF(F225="PT",IF(L225=1,68,IF(L225=2,52.08,IF(L225=3,41.28,IF(L225=4,24,IF(L225=5,22,IF(L225=6,20,IF(L225=7,18,IF(L225=8,16,0))))))))+IF(L225&lt;=8,0,IF(L225&lt;=16,13,IF(L225&lt;=24,9,IF(L225&lt;=32,4,0))))-IF(L225&lt;=8,0,IF(L225&lt;=16,(L225-9)*0.34,IF(L225&lt;=24,(L225-17)*0.34,IF(L225&lt;=32,(L225-25)*0.34,0)))),0)+IF(F225="JOŽ",IF(L225=1,85,IF(L225=2,59.5,IF(L225=3,45,IF(L225=4,32.5,IF(L225=5,30,IF(L225=6,27.5,IF(L225=7,25,IF(L225=8,22.5,0))))))))+IF(L225&lt;=8,0,IF(L225&lt;=16,19,IF(L225&lt;=24,13,0)))-IF(L225&lt;=8,0,IF(L225&lt;=16,(L225-9)*0.425,IF(L225&lt;=24,(L225-17)*0.425,0))),0)+IF(F225="JPČ",IF(L225=1,68,IF(L225=2,47.6,IF(L225=3,36,IF(L225=4,26,IF(L225=5,24,IF(L225=6,22,IF(L225=7,20,IF(L225=8,18,0))))))))+IF(L225&lt;=8,0,IF(L225&lt;=16,13,IF(L225&lt;=24,9,0)))-IF(L225&lt;=8,0,IF(L225&lt;=16,(L225-9)*0.34,IF(L225&lt;=24,(L225-17)*0.34,0))),0)+IF(F225="JEČ",IF(L225=1,34,IF(L225=2,26.04,IF(L225=3,20.6,IF(L225=4,12,IF(L225=5,11,IF(L225=6,10,IF(L225=7,9,IF(L225=8,8,0))))))))+IF(L225&lt;=8,0,IF(L225&lt;=16,6,0))-IF(L225&lt;=8,0,IF(L225&lt;=16,(L225-9)*0.17,0)),0)+IF(F225="JEOF",IF(L225=1,34,IF(L225=2,26.04,IF(L225=3,20.6,IF(L225=4,12,IF(L225=5,11,IF(L225=6,10,IF(L225=7,9,IF(L225=8,8,0))))))))+IF(L225&lt;=8,0,IF(L225&lt;=16,6,0))-IF(L225&lt;=8,0,IF(L225&lt;=16,(L225-9)*0.17,0)),0)+IF(F225="JnPČ",IF(L225=1,51,IF(L225=2,35.7,IF(L225=3,27,IF(L225=4,19.5,IF(L225=5,18,IF(L225=6,16.5,IF(L225=7,15,IF(L225=8,13.5,0))))))))+IF(L225&lt;=8,0,IF(L225&lt;=16,10,0))-IF(L225&lt;=8,0,IF(L225&lt;=16,(L225-9)*0.255,0)),0)+IF(F225="JnEČ",IF(L225=1,25.5,IF(L225=2,19.53,IF(L225=3,15.48,IF(L225=4,9,IF(L225=5,8.25,IF(L225=6,7.5,IF(L225=7,6.75,IF(L225=8,6,0))))))))+IF(L225&lt;=8,0,IF(L225&lt;=16,5,0))-IF(L225&lt;=8,0,IF(L225&lt;=16,(L225-9)*0.1275,0)),0)+IF(F225="JčPČ",IF(L225=1,21.25,IF(L225=2,14.5,IF(L225=3,11.5,IF(L225=4,7,IF(L225=5,6.5,IF(L225=6,6,IF(L225=7,5.5,IF(L225=8,5,0))))))))+IF(L225&lt;=8,0,IF(L225&lt;=16,4,0))-IF(L225&lt;=8,0,IF(L225&lt;=16,(L225-9)*0.10625,0)),0)+IF(F225="JčEČ",IF(L225=1,17,IF(L225=2,13.02,IF(L225=3,10.32,IF(L225=4,6,IF(L225=5,5.5,IF(L225=6,5,IF(L225=7,4.5,IF(L225=8,4,0))))))))+IF(L225&lt;=8,0,IF(L225&lt;=16,3,0))-IF(L225&lt;=8,0,IF(L225&lt;=16,(L225-9)*0.085,0)),0)+IF(F225="NEAK",IF(L225=1,11.48,IF(L225=2,8.79,IF(L225=3,6.97,IF(L225=4,4.05,IF(L225=5,3.71,IF(L225=6,3.38,IF(L225=7,3.04,IF(L225=8,2.7,0))))))))+IF(L225&lt;=8,0,IF(L225&lt;=16,2,IF(L225&lt;=24,1.3,0)))-IF(L225&lt;=8,0,IF(L225&lt;=16,(L225-9)*0.0574,IF(L225&lt;=24,(L225-17)*0.0574,0))),0))*IF(L225&lt;0,1,IF(OR(F225="PČ",F225="PŽ",F225="PT"),IF(J225&lt;32,J225/32,1),1))* IF(L225&lt;0,1,IF(OR(F225="EČ",F225="EŽ",F225="JOŽ",F225="JPČ",F225="NEAK"),IF(J225&lt;24,J225/24,1),1))*IF(L225&lt;0,1,IF(OR(F225="PČneol",F225="JEČ",F225="JEOF",F225="JnPČ",F225="JnEČ",F225="JčPČ",F225="JčEČ"),IF(J225&lt;16,J225/16,1),1))*IF(L225&lt;0,1,IF(F225="EČneol",IF(J225&lt;8,J225/8,1),1))</f>
        <v>0</v>
      </c>
      <c r="O225" s="9">
        <f t="shared" si="74"/>
        <v>0</v>
      </c>
      <c r="P225" s="4">
        <f t="shared" si="78"/>
        <v>0</v>
      </c>
      <c r="Q225" s="11">
        <f t="shared" si="79"/>
        <v>0</v>
      </c>
      <c r="R225" s="10">
        <f t="shared" si="77"/>
        <v>0</v>
      </c>
    </row>
    <row r="226" spans="1:18" ht="13.9" customHeight="1">
      <c r="A226" s="71" t="s">
        <v>34</v>
      </c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3"/>
      <c r="R226" s="10">
        <f>SUM(R216:R225)</f>
        <v>4.4283999999999999</v>
      </c>
    </row>
    <row r="227" spans="1:18" s="8" customFormat="1" ht="13.9" customHeight="1">
      <c r="A227" s="70" t="s">
        <v>94</v>
      </c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15"/>
      <c r="R227" s="16"/>
    </row>
    <row r="228" spans="1:18" ht="15.75">
      <c r="A228" s="24" t="s">
        <v>95</v>
      </c>
      <c r="B228" s="2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6"/>
    </row>
    <row r="229" spans="1:18">
      <c r="A229" s="48" t="s">
        <v>44</v>
      </c>
      <c r="B229" s="48"/>
      <c r="C229" s="48"/>
      <c r="D229" s="48"/>
      <c r="E229" s="48"/>
      <c r="F229" s="48"/>
      <c r="G229" s="48"/>
      <c r="H229" s="48"/>
      <c r="I229" s="48"/>
      <c r="J229" s="15"/>
      <c r="K229" s="15"/>
      <c r="L229" s="15"/>
      <c r="M229" s="15"/>
      <c r="N229" s="15"/>
      <c r="O229" s="15"/>
      <c r="P229" s="15"/>
      <c r="Q229" s="15"/>
      <c r="R229" s="16"/>
    </row>
    <row r="230" spans="1:18" s="8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15"/>
      <c r="K230" s="15"/>
      <c r="L230" s="15"/>
      <c r="M230" s="15"/>
      <c r="N230" s="15"/>
      <c r="O230" s="15"/>
      <c r="P230" s="15"/>
      <c r="Q230" s="15"/>
      <c r="R230" s="16"/>
    </row>
    <row r="231" spans="1:18">
      <c r="A231" s="74" t="s">
        <v>96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62"/>
      <c r="R231" s="8"/>
    </row>
    <row r="232" spans="1:18" ht="18">
      <c r="A232" s="75" t="s">
        <v>27</v>
      </c>
      <c r="B232" s="76"/>
      <c r="C232" s="76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62"/>
      <c r="R232" s="8"/>
    </row>
    <row r="233" spans="1:18">
      <c r="A233" s="74" t="s">
        <v>39</v>
      </c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62"/>
      <c r="R233" s="8"/>
    </row>
    <row r="234" spans="1:18">
      <c r="A234" s="66">
        <v>1</v>
      </c>
      <c r="B234" s="60" t="s">
        <v>97</v>
      </c>
      <c r="C234" s="12" t="s">
        <v>29</v>
      </c>
      <c r="D234" s="66" t="s">
        <v>30</v>
      </c>
      <c r="E234" s="66">
        <v>2</v>
      </c>
      <c r="F234" s="66" t="s">
        <v>47</v>
      </c>
      <c r="G234" s="66">
        <v>1</v>
      </c>
      <c r="H234" s="66" t="s">
        <v>32</v>
      </c>
      <c r="I234" s="66"/>
      <c r="J234" s="66">
        <v>32</v>
      </c>
      <c r="K234" s="66"/>
      <c r="L234" s="66">
        <v>9</v>
      </c>
      <c r="M234" s="66" t="s">
        <v>32</v>
      </c>
      <c r="N234" s="3">
        <f>(IF(F234="OŽ",IF(L234=1,550.8,IF(L234=2,426.38,IF(L234=3,342.14,IF(L234=4,181.44,IF(L234=5,168.48,IF(L234=6,155.52,IF(L234=7,148.5,IF(L234=8,144,0))))))))+IF(L234&lt;=8,0,IF(L234&lt;=16,137.7,IF(L234&lt;=24,108,IF(L234&lt;=32,80.1,IF(L234&lt;=36,52.2,0)))))-IF(L234&lt;=8,0,IF(L234&lt;=16,(L234-9)*2.754,IF(L234&lt;=24,(L234-17)* 2.754,IF(L234&lt;=32,(L234-25)* 2.754,IF(L234&lt;=36,(L234-33)*2.754,0))))),0)+IF(F234="PČ",IF(L234=1,449,IF(L234=2,314.6,IF(L234=3,238,IF(L234=4,172,IF(L234=5,159,IF(L234=6,145,IF(L234=7,132,IF(L234=8,119,0))))))))+IF(L234&lt;=8,0,IF(L234&lt;=16,88,IF(L234&lt;=24,55,IF(L234&lt;=32,22,0))))-IF(L234&lt;=8,0,IF(L234&lt;=16,(L234-9)*2.245,IF(L234&lt;=24,(L234-17)*2.245,IF(L234&lt;=32,(L234-25)*2.245,0)))),0)+IF(F234="PČneol",IF(L234=1,85,IF(L234=2,64.61,IF(L234=3,50.76,IF(L234=4,16.25,IF(L234=5,15,IF(L234=6,13.75,IF(L234=7,12.5,IF(L234=8,11.25,0))))))))+IF(L234&lt;=8,0,IF(L234&lt;=16,9,0))-IF(L234&lt;=8,0,IF(L234&lt;=16,(L234-9)*0.425,0)),0)+IF(F234="PŽ",IF(L234=1,85,IF(L234=2,59.5,IF(L234=3,45,IF(L234=4,32.5,IF(L234=5,30,IF(L234=6,27.5,IF(L234=7,25,IF(L234=8,22.5,0))))))))+IF(L234&lt;=8,0,IF(L234&lt;=16,19,IF(L234&lt;=24,13,IF(L234&lt;=32,8,0))))-IF(L234&lt;=8,0,IF(L234&lt;=16,(L234-9)*0.425,IF(L234&lt;=24,(L234-17)*0.425,IF(L234&lt;=32,(L234-25)*0.425,0)))),0)+IF(F234="EČ",IF(L234=1,204,IF(L234=2,156.24,IF(L234=3,123.84,IF(L234=4,72,IF(L234=5,66,IF(L234=6,60,IF(L234=7,54,IF(L234=8,48,0))))))))+IF(L234&lt;=8,0,IF(L234&lt;=16,40,IF(L234&lt;=24,25,0)))-IF(L234&lt;=8,0,IF(L234&lt;=16,(L234-9)*1.02,IF(L234&lt;=24,(L234-17)*1.02,0))),0)+IF(F234="EČneol",IF(L234=1,68,IF(L234=2,51.69,IF(L234=3,40.61,IF(L234=4,13,IF(L234=5,12,IF(L234=6,11,IF(L234=7,10,IF(L234=8,9,0)))))))))+IF(F234="EŽ",IF(L234=1,68,IF(L234=2,47.6,IF(L234=3,36,IF(L234=4,18,IF(L234=5,16.5,IF(L234=6,15,IF(L234=7,13.5,IF(L234=8,12,0))))))))+IF(L234&lt;=8,0,IF(L234&lt;=16,10,IF(L234&lt;=24,6,0)))-IF(L234&lt;=8,0,IF(L234&lt;=16,(L234-9)*0.34,IF(L234&lt;=24,(L234-17)*0.34,0))),0)+IF(F234="PT",IF(L234=1,68,IF(L234=2,52.08,IF(L234=3,41.28,IF(L234=4,24,IF(L234=5,22,IF(L234=6,20,IF(L234=7,18,IF(L234=8,16,0))))))))+IF(L234&lt;=8,0,IF(L234&lt;=16,13,IF(L234&lt;=24,9,IF(L234&lt;=32,4,0))))-IF(L234&lt;=8,0,IF(L234&lt;=16,(L234-9)*0.34,IF(L234&lt;=24,(L234-17)*0.34,IF(L234&lt;=32,(L234-25)*0.34,0)))),0)+IF(F234="JOŽ",IF(L234=1,85,IF(L234=2,59.5,IF(L234=3,45,IF(L234=4,32.5,IF(L234=5,30,IF(L234=6,27.5,IF(L234=7,25,IF(L234=8,22.5,0))))))))+IF(L234&lt;=8,0,IF(L234&lt;=16,19,IF(L234&lt;=24,13,0)))-IF(L234&lt;=8,0,IF(L234&lt;=16,(L234-9)*0.425,IF(L234&lt;=24,(L234-17)*0.425,0))),0)+IF(F234="JPČ",IF(L234=1,68,IF(L234=2,47.6,IF(L234=3,36,IF(L234=4,26,IF(L234=5,24,IF(L234=6,22,IF(L234=7,20,IF(L234=8,18,0))))))))+IF(L234&lt;=8,0,IF(L234&lt;=16,13,IF(L234&lt;=24,9,0)))-IF(L234&lt;=8,0,IF(L234&lt;=16,(L234-9)*0.34,IF(L234&lt;=24,(L234-17)*0.34,0))),0)+IF(F234="JEČ",IF(L234=1,34,IF(L234=2,26.04,IF(L234=3,20.6,IF(L234=4,12,IF(L234=5,11,IF(L234=6,10,IF(L234=7,9,IF(L234=8,8,0))))))))+IF(L234&lt;=8,0,IF(L234&lt;=16,6,0))-IF(L234&lt;=8,0,IF(L234&lt;=16,(L234-9)*0.17,0)),0)+IF(F234="JEOF",IF(L234=1,34,IF(L234=2,26.04,IF(L234=3,20.6,IF(L234=4,12,IF(L234=5,11,IF(L234=6,10,IF(L234=7,9,IF(L234=8,8,0))))))))+IF(L234&lt;=8,0,IF(L234&lt;=16,6,0))-IF(L234&lt;=8,0,IF(L234&lt;=16,(L234-9)*0.17,0)),0)+IF(F234="JnPČ",IF(L234=1,51,IF(L234=2,35.7,IF(L234=3,27,IF(L234=4,19.5,IF(L234=5,18,IF(L234=6,16.5,IF(L234=7,15,IF(L234=8,13.5,0))))))))+IF(L234&lt;=8,0,IF(L234&lt;=16,10,0))-IF(L234&lt;=8,0,IF(L234&lt;=16,(L234-9)*0.255,0)),0)+IF(F234="JnEČ",IF(L234=1,25.5,IF(L234=2,19.53,IF(L234=3,15.48,IF(L234=4,9,IF(L234=5,8.25,IF(L234=6,7.5,IF(L234=7,6.75,IF(L234=8,6,0))))))))+IF(L234&lt;=8,0,IF(L234&lt;=16,5,0))-IF(L234&lt;=8,0,IF(L234&lt;=16,(L234-9)*0.1275,0)),0)+IF(F234="JčPČ",IF(L234=1,21.25,IF(L234=2,14.5,IF(L234=3,11.5,IF(L234=4,7,IF(L234=5,6.5,IF(L234=6,6,IF(L234=7,5.5,IF(L234=8,5,0))))))))+IF(L234&lt;=8,0,IF(L234&lt;=16,4,0))-IF(L234&lt;=8,0,IF(L234&lt;=16,(L234-9)*0.10625,0)),0)+IF(F234="JčEČ",IF(L234=1,17,IF(L234=2,13.02,IF(L234=3,10.32,IF(L234=4,6,IF(L234=5,5.5,IF(L234=6,5,IF(L234=7,4.5,IF(L234=8,4,0))))))))+IF(L234&lt;=8,0,IF(L234&lt;=16,3,0))-IF(L234&lt;=8,0,IF(L234&lt;=16,(L234-9)*0.085,0)),0)+IF(F234="NEAK",IF(L234=1,11.48,IF(L234=2,8.79,IF(L234=3,6.97,IF(L234=4,4.05,IF(L234=5,3.71,IF(L234=6,3.38,IF(L234=7,3.04,IF(L234=8,2.7,0))))))))+IF(L234&lt;=8,0,IF(L234&lt;=16,2,IF(L234&lt;=24,1.3,0)))-IF(L234&lt;=8,0,IF(L234&lt;=16,(L234-9)*0.0574,IF(L234&lt;=24,(L234-17)*0.0574,0))),0))*IF(L234&lt;0,1,IF(OR(F234="PČ",F234="PŽ",F234="PT"),IF(J234&lt;32,J234/32,1),1))* IF(L234&lt;0,1,IF(OR(F234="EČ",F234="EŽ",F234="JOŽ",F234="JPČ",F234="NEAK"),IF(J234&lt;24,J234/24,1),1))*IF(L234&lt;0,1,IF(OR(F234="PČneol",F234="JEČ",F234="JEOF",F234="JnPČ",F234="JnEČ",F234="JčPČ",F234="JčEČ"),IF(J234&lt;16,J234/16,1),1))*IF(L234&lt;0,1,IF(F234="EČneol",IF(J234&lt;8,J234/8,1),1))</f>
        <v>6</v>
      </c>
      <c r="O234" s="9">
        <f t="shared" ref="O234:O243" si="80">IF(F234="OŽ",N234,IF(H234="Ne",IF(J234*0.3&lt;J234-L234,N234,0),IF(J234*0.1&lt;J234-L234,N234,0)))</f>
        <v>6</v>
      </c>
      <c r="P234" s="4">
        <f t="shared" ref="P234" si="81">IF(O234=0,0,IF(F234="OŽ",IF(L234&gt;35,0,IF(J234&gt;35,(36-L234)*1.836,((36-L234)-(36-J234))*1.836)),0)+IF(F234="PČ",IF(L234&gt;31,0,IF(J234&gt;31,(32-L234)*1.347,((32-L234)-(32-J234))*1.347)),0)+ IF(F234="PČneol",IF(L234&gt;15,0,IF(J234&gt;15,(16-L234)*0.255,((16-L234)-(16-J234))*0.255)),0)+IF(F234="PŽ",IF(L234&gt;31,0,IF(J234&gt;31,(32-L234)*0.255,((32-L234)-(32-J234))*0.255)),0)+IF(F234="EČ",IF(L234&gt;23,0,IF(J234&gt;23,(24-L234)*0.612,((24-L234)-(24-J234))*0.612)),0)+IF(F234="EČneol",IF(L234&gt;7,0,IF(J234&gt;7,(8-L234)*0.204,((8-L234)-(8-J234))*0.204)),0)+IF(F234="EŽ",IF(L234&gt;23,0,IF(J234&gt;23,(24-L234)*0.204,((24-L234)-(24-J234))*0.204)),0)+IF(F234="PT",IF(L234&gt;31,0,IF(J234&gt;31,(32-L234)*0.204,((32-L234)-(32-J234))*0.204)),0)+IF(F234="JOŽ",IF(L234&gt;23,0,IF(J234&gt;23,(24-L234)*0.255,((24-L234)-(24-J234))*0.255)),0)+IF(F234="JPČ",IF(L234&gt;23,0,IF(J234&gt;23,(24-L234)*0.204,((24-L234)-(24-J234))*0.204)),0)+IF(F234="JEČ",IF(L234&gt;15,0,IF(J234&gt;15,(16-L234)*0.102,((16-L234)-(16-J234))*0.102)),0)+IF(F234="JEOF",IF(L234&gt;15,0,IF(J234&gt;15,(16-L234)*0.102,((16-L234)-(16-J234))*0.102)),0)+IF(F234="JnPČ",IF(L234&gt;15,0,IF(J234&gt;15,(16-L234)*0.153,((16-L234)-(16-J234))*0.153)),0)+IF(F234="JnEČ",IF(L234&gt;15,0,IF(J234&gt;15,(16-L234)*0.0765,((16-L234)-(16-J234))*0.0765)),0)+IF(F234="JčPČ",IF(L234&gt;15,0,IF(J234&gt;15,(16-L234)*0.06375,((16-L234)-(16-J234))*0.06375)),0)+IF(F234="JčEČ",IF(L234&gt;15,0,IF(J234&gt;15,(16-L234)*0.051,((16-L234)-(16-J234))*0.051)),0)+IF(F234="NEAK",IF(L234&gt;23,0,IF(J234&gt;23,(24-L234)*0.03444,((24-L234)-(24-J234))*0.03444)),0))</f>
        <v>0.71399999999999997</v>
      </c>
      <c r="Q234" s="11">
        <f t="shared" ref="Q234" si="82">IF(ISERROR(P234*100/N234),0,(P234*100/N234))</f>
        <v>11.899999999999999</v>
      </c>
      <c r="R234" s="10">
        <f t="shared" ref="R234:R243" si="83">IF(Q234&lt;=30,O234+P234,O234+O234*0.3)*IF(G234=1,0.4,IF(G234=2,0.75,IF(G234="1 (kas 4 m. 1 k. nerengiamos)",0.52,1)))*IF(D234="olimpinė",1,IF(M234="Ne",0.5,1))*IF(OR(A$5="Lietuvos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federacija"),IF(OR(J234&lt;8,K234&lt;16),0,1),1)*E234*IF(I234&lt;=1,1,1/I234)*IF(OR(A$5="Lietuvos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5.3712000000000009</v>
      </c>
    </row>
    <row r="235" spans="1:18">
      <c r="A235" s="66">
        <v>2</v>
      </c>
      <c r="B235" s="60" t="s">
        <v>72</v>
      </c>
      <c r="C235" s="12" t="s">
        <v>29</v>
      </c>
      <c r="D235" s="66" t="s">
        <v>30</v>
      </c>
      <c r="E235" s="66">
        <v>2</v>
      </c>
      <c r="F235" s="66" t="s">
        <v>47</v>
      </c>
      <c r="G235" s="66">
        <v>1</v>
      </c>
      <c r="H235" s="66" t="s">
        <v>32</v>
      </c>
      <c r="I235" s="66"/>
      <c r="J235" s="66">
        <v>32</v>
      </c>
      <c r="K235" s="66"/>
      <c r="L235" s="66">
        <v>9</v>
      </c>
      <c r="M235" s="66" t="s">
        <v>55</v>
      </c>
      <c r="N235" s="3">
        <f t="shared" ref="N235:N243" si="84">(IF(F235="OŽ",IF(L235=1,550.8,IF(L235=2,426.38,IF(L235=3,342.14,IF(L235=4,181.44,IF(L235=5,168.48,IF(L235=6,155.52,IF(L235=7,148.5,IF(L235=8,144,0))))))))+IF(L235&lt;=8,0,IF(L235&lt;=16,137.7,IF(L235&lt;=24,108,IF(L235&lt;=32,80.1,IF(L235&lt;=36,52.2,0)))))-IF(L235&lt;=8,0,IF(L235&lt;=16,(L235-9)*2.754,IF(L235&lt;=24,(L235-17)* 2.754,IF(L235&lt;=32,(L235-25)* 2.754,IF(L235&lt;=36,(L235-33)*2.754,0))))),0)+IF(F235="PČ",IF(L235=1,449,IF(L235=2,314.6,IF(L235=3,238,IF(L235=4,172,IF(L235=5,159,IF(L235=6,145,IF(L235=7,132,IF(L235=8,119,0))))))))+IF(L235&lt;=8,0,IF(L235&lt;=16,88,IF(L235&lt;=24,55,IF(L235&lt;=32,22,0))))-IF(L235&lt;=8,0,IF(L235&lt;=16,(L235-9)*2.245,IF(L235&lt;=24,(L235-17)*2.245,IF(L235&lt;=32,(L235-25)*2.245,0)))),0)+IF(F235="PČneol",IF(L235=1,85,IF(L235=2,64.61,IF(L235=3,50.76,IF(L235=4,16.25,IF(L235=5,15,IF(L235=6,13.75,IF(L235=7,12.5,IF(L235=8,11.25,0))))))))+IF(L235&lt;=8,0,IF(L235&lt;=16,9,0))-IF(L235&lt;=8,0,IF(L235&lt;=16,(L235-9)*0.425,0)),0)+IF(F235="PŽ",IF(L235=1,85,IF(L235=2,59.5,IF(L235=3,45,IF(L235=4,32.5,IF(L235=5,30,IF(L235=6,27.5,IF(L235=7,25,IF(L235=8,22.5,0))))))))+IF(L235&lt;=8,0,IF(L235&lt;=16,19,IF(L235&lt;=24,13,IF(L235&lt;=32,8,0))))-IF(L235&lt;=8,0,IF(L235&lt;=16,(L235-9)*0.425,IF(L235&lt;=24,(L235-17)*0.425,IF(L235&lt;=32,(L235-25)*0.425,0)))),0)+IF(F235="EČ",IF(L235=1,204,IF(L235=2,156.24,IF(L235=3,123.84,IF(L235=4,72,IF(L235=5,66,IF(L235=6,60,IF(L235=7,54,IF(L235=8,48,0))))))))+IF(L235&lt;=8,0,IF(L235&lt;=16,40,IF(L235&lt;=24,25,0)))-IF(L235&lt;=8,0,IF(L235&lt;=16,(L235-9)*1.02,IF(L235&lt;=24,(L235-17)*1.02,0))),0)+IF(F235="EČneol",IF(L235=1,68,IF(L235=2,51.69,IF(L235=3,40.61,IF(L235=4,13,IF(L235=5,12,IF(L235=6,11,IF(L235=7,10,IF(L235=8,9,0)))))))))+IF(F235="EŽ",IF(L235=1,68,IF(L235=2,47.6,IF(L235=3,36,IF(L235=4,18,IF(L235=5,16.5,IF(L235=6,15,IF(L235=7,13.5,IF(L235=8,12,0))))))))+IF(L235&lt;=8,0,IF(L235&lt;=16,10,IF(L235&lt;=24,6,0)))-IF(L235&lt;=8,0,IF(L235&lt;=16,(L235-9)*0.34,IF(L235&lt;=24,(L235-17)*0.34,0))),0)+IF(F235="PT",IF(L235=1,68,IF(L235=2,52.08,IF(L235=3,41.28,IF(L235=4,24,IF(L235=5,22,IF(L235=6,20,IF(L235=7,18,IF(L235=8,16,0))))))))+IF(L235&lt;=8,0,IF(L235&lt;=16,13,IF(L235&lt;=24,9,IF(L235&lt;=32,4,0))))-IF(L235&lt;=8,0,IF(L235&lt;=16,(L235-9)*0.34,IF(L235&lt;=24,(L235-17)*0.34,IF(L235&lt;=32,(L235-25)*0.34,0)))),0)+IF(F235="JOŽ",IF(L235=1,85,IF(L235=2,59.5,IF(L235=3,45,IF(L235=4,32.5,IF(L235=5,30,IF(L235=6,27.5,IF(L235=7,25,IF(L235=8,22.5,0))))))))+IF(L235&lt;=8,0,IF(L235&lt;=16,19,IF(L235&lt;=24,13,0)))-IF(L235&lt;=8,0,IF(L235&lt;=16,(L235-9)*0.425,IF(L235&lt;=24,(L235-17)*0.425,0))),0)+IF(F235="JPČ",IF(L235=1,68,IF(L235=2,47.6,IF(L235=3,36,IF(L235=4,26,IF(L235=5,24,IF(L235=6,22,IF(L235=7,20,IF(L235=8,18,0))))))))+IF(L235&lt;=8,0,IF(L235&lt;=16,13,IF(L235&lt;=24,9,0)))-IF(L235&lt;=8,0,IF(L235&lt;=16,(L235-9)*0.34,IF(L235&lt;=24,(L235-17)*0.34,0))),0)+IF(F235="JEČ",IF(L235=1,34,IF(L235=2,26.04,IF(L235=3,20.6,IF(L235=4,12,IF(L235=5,11,IF(L235=6,10,IF(L235=7,9,IF(L235=8,8,0))))))))+IF(L235&lt;=8,0,IF(L235&lt;=16,6,0))-IF(L235&lt;=8,0,IF(L235&lt;=16,(L235-9)*0.17,0)),0)+IF(F235="JEOF",IF(L235=1,34,IF(L235=2,26.04,IF(L235=3,20.6,IF(L235=4,12,IF(L235=5,11,IF(L235=6,10,IF(L235=7,9,IF(L235=8,8,0))))))))+IF(L235&lt;=8,0,IF(L235&lt;=16,6,0))-IF(L235&lt;=8,0,IF(L235&lt;=16,(L235-9)*0.17,0)),0)+IF(F235="JnPČ",IF(L235=1,51,IF(L235=2,35.7,IF(L235=3,27,IF(L235=4,19.5,IF(L235=5,18,IF(L235=6,16.5,IF(L235=7,15,IF(L235=8,13.5,0))))))))+IF(L235&lt;=8,0,IF(L235&lt;=16,10,0))-IF(L235&lt;=8,0,IF(L235&lt;=16,(L235-9)*0.255,0)),0)+IF(F235="JnEČ",IF(L235=1,25.5,IF(L235=2,19.53,IF(L235=3,15.48,IF(L235=4,9,IF(L235=5,8.25,IF(L235=6,7.5,IF(L235=7,6.75,IF(L235=8,6,0))))))))+IF(L235&lt;=8,0,IF(L235&lt;=16,5,0))-IF(L235&lt;=8,0,IF(L235&lt;=16,(L235-9)*0.1275,0)),0)+IF(F235="JčPČ",IF(L235=1,21.25,IF(L235=2,14.5,IF(L235=3,11.5,IF(L235=4,7,IF(L235=5,6.5,IF(L235=6,6,IF(L235=7,5.5,IF(L235=8,5,0))))))))+IF(L235&lt;=8,0,IF(L235&lt;=16,4,0))-IF(L235&lt;=8,0,IF(L235&lt;=16,(L235-9)*0.10625,0)),0)+IF(F235="JčEČ",IF(L235=1,17,IF(L235=2,13.02,IF(L235=3,10.32,IF(L235=4,6,IF(L235=5,5.5,IF(L235=6,5,IF(L235=7,4.5,IF(L235=8,4,0))))))))+IF(L235&lt;=8,0,IF(L235&lt;=16,3,0))-IF(L235&lt;=8,0,IF(L235&lt;=16,(L235-9)*0.085,0)),0)+IF(F235="NEAK",IF(L235=1,11.48,IF(L235=2,8.79,IF(L235=3,6.97,IF(L235=4,4.05,IF(L235=5,3.71,IF(L235=6,3.38,IF(L235=7,3.04,IF(L235=8,2.7,0))))))))+IF(L235&lt;=8,0,IF(L235&lt;=16,2,IF(L235&lt;=24,1.3,0)))-IF(L235&lt;=8,0,IF(L235&lt;=16,(L235-9)*0.0574,IF(L235&lt;=24,(L235-17)*0.0574,0))),0))*IF(L235&lt;0,1,IF(OR(F235="PČ",F235="PŽ",F235="PT"),IF(J235&lt;32,J235/32,1),1))* IF(L235&lt;0,1,IF(OR(F235="EČ",F235="EŽ",F235="JOŽ",F235="JPČ",F235="NEAK"),IF(J235&lt;24,J235/24,1),1))*IF(L235&lt;0,1,IF(OR(F235="PČneol",F235="JEČ",F235="JEOF",F235="JnPČ",F235="JnEČ",F235="JčPČ",F235="JčEČ"),IF(J235&lt;16,J235/16,1),1))*IF(L235&lt;0,1,IF(F235="EČneol",IF(J235&lt;8,J235/8,1),1))</f>
        <v>6</v>
      </c>
      <c r="O235" s="9">
        <f t="shared" si="80"/>
        <v>6</v>
      </c>
      <c r="P235" s="4">
        <f t="shared" ref="P235:P243" si="85">IF(O235=0,0,IF(F235="OŽ",IF(L235&gt;35,0,IF(J235&gt;35,(36-L235)*1.836,((36-L235)-(36-J235))*1.836)),0)+IF(F235="PČ",IF(L235&gt;31,0,IF(J235&gt;31,(32-L235)*1.347,((32-L235)-(32-J235))*1.347)),0)+ IF(F235="PČneol",IF(L235&gt;15,0,IF(J235&gt;15,(16-L235)*0.255,((16-L235)-(16-J235))*0.255)),0)+IF(F235="PŽ",IF(L235&gt;31,0,IF(J235&gt;31,(32-L235)*0.255,((32-L235)-(32-J235))*0.255)),0)+IF(F235="EČ",IF(L235&gt;23,0,IF(J235&gt;23,(24-L235)*0.612,((24-L235)-(24-J235))*0.612)),0)+IF(F235="EČneol",IF(L235&gt;7,0,IF(J235&gt;7,(8-L235)*0.204,((8-L235)-(8-J235))*0.204)),0)+IF(F235="EŽ",IF(L235&gt;23,0,IF(J235&gt;23,(24-L235)*0.204,((24-L235)-(24-J235))*0.204)),0)+IF(F235="PT",IF(L235&gt;31,0,IF(J235&gt;31,(32-L235)*0.204,((32-L235)-(32-J235))*0.204)),0)+IF(F235="JOŽ",IF(L235&gt;23,0,IF(J235&gt;23,(24-L235)*0.255,((24-L235)-(24-J235))*0.255)),0)+IF(F235="JPČ",IF(L235&gt;23,0,IF(J235&gt;23,(24-L235)*0.204,((24-L235)-(24-J235))*0.204)),0)+IF(F235="JEČ",IF(L235&gt;15,0,IF(J235&gt;15,(16-L235)*0.102,((16-L235)-(16-J235))*0.102)),0)+IF(F235="JEOF",IF(L235&gt;15,0,IF(J235&gt;15,(16-L235)*0.102,((16-L235)-(16-J235))*0.102)),0)+IF(F235="JnPČ",IF(L235&gt;15,0,IF(J235&gt;15,(16-L235)*0.153,((16-L235)-(16-J235))*0.153)),0)+IF(F235="JnEČ",IF(L235&gt;15,0,IF(J235&gt;15,(16-L235)*0.0765,((16-L235)-(16-J235))*0.0765)),0)+IF(F235="JčPČ",IF(L235&gt;15,0,IF(J235&gt;15,(16-L235)*0.06375,((16-L235)-(16-J235))*0.06375)),0)+IF(F235="JčEČ",IF(L235&gt;15,0,IF(J235&gt;15,(16-L235)*0.051,((16-L235)-(16-J235))*0.051)),0)+IF(F235="NEAK",IF(L235&gt;23,0,IF(J235&gt;23,(24-L235)*0.03444,((24-L235)-(24-J235))*0.03444)),0))</f>
        <v>0.71399999999999997</v>
      </c>
      <c r="Q235" s="11">
        <f t="shared" ref="Q235:Q243" si="86">IF(ISERROR(P235*100/N235),0,(P235*100/N235))</f>
        <v>11.899999999999999</v>
      </c>
      <c r="R235" s="10">
        <f t="shared" si="83"/>
        <v>5.3712000000000009</v>
      </c>
    </row>
    <row r="236" spans="1:18">
      <c r="A236" s="66">
        <v>3</v>
      </c>
      <c r="B236" s="60" t="s">
        <v>98</v>
      </c>
      <c r="C236" s="12" t="s">
        <v>29</v>
      </c>
      <c r="D236" s="66" t="s">
        <v>30</v>
      </c>
      <c r="E236" s="66">
        <v>2</v>
      </c>
      <c r="F236" s="66" t="s">
        <v>47</v>
      </c>
      <c r="G236" s="66">
        <v>1</v>
      </c>
      <c r="H236" s="66" t="s">
        <v>32</v>
      </c>
      <c r="I236" s="66"/>
      <c r="J236" s="66">
        <v>32</v>
      </c>
      <c r="K236" s="66"/>
      <c r="L236" s="66">
        <v>25</v>
      </c>
      <c r="M236" s="66" t="s">
        <v>32</v>
      </c>
      <c r="N236" s="3">
        <f t="shared" si="84"/>
        <v>0</v>
      </c>
      <c r="O236" s="9">
        <f t="shared" si="80"/>
        <v>0</v>
      </c>
      <c r="P236" s="4">
        <f t="shared" si="85"/>
        <v>0</v>
      </c>
      <c r="Q236" s="11">
        <f t="shared" si="86"/>
        <v>0</v>
      </c>
      <c r="R236" s="10">
        <f t="shared" si="83"/>
        <v>0</v>
      </c>
    </row>
    <row r="237" spans="1:18">
      <c r="A237" s="66">
        <v>4</v>
      </c>
      <c r="B237" s="66"/>
      <c r="C237" s="12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3">
        <f t="shared" si="84"/>
        <v>0</v>
      </c>
      <c r="O237" s="9">
        <f t="shared" si="80"/>
        <v>0</v>
      </c>
      <c r="P237" s="4">
        <f t="shared" si="85"/>
        <v>0</v>
      </c>
      <c r="Q237" s="11">
        <f t="shared" si="86"/>
        <v>0</v>
      </c>
      <c r="R237" s="10">
        <f t="shared" si="83"/>
        <v>0</v>
      </c>
    </row>
    <row r="238" spans="1:18">
      <c r="A238" s="66">
        <v>5</v>
      </c>
      <c r="B238" s="66"/>
      <c r="C238" s="12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3">
        <f t="shared" si="84"/>
        <v>0</v>
      </c>
      <c r="O238" s="9">
        <f t="shared" si="80"/>
        <v>0</v>
      </c>
      <c r="P238" s="4">
        <f t="shared" si="85"/>
        <v>0</v>
      </c>
      <c r="Q238" s="11">
        <f t="shared" si="86"/>
        <v>0</v>
      </c>
      <c r="R238" s="10">
        <f t="shared" si="83"/>
        <v>0</v>
      </c>
    </row>
    <row r="239" spans="1:18">
      <c r="A239" s="66">
        <v>6</v>
      </c>
      <c r="B239" s="66"/>
      <c r="C239" s="12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3">
        <f t="shared" si="84"/>
        <v>0</v>
      </c>
      <c r="O239" s="9">
        <f t="shared" si="80"/>
        <v>0</v>
      </c>
      <c r="P239" s="4">
        <f t="shared" si="85"/>
        <v>0</v>
      </c>
      <c r="Q239" s="11">
        <f t="shared" si="86"/>
        <v>0</v>
      </c>
      <c r="R239" s="10">
        <f t="shared" si="83"/>
        <v>0</v>
      </c>
    </row>
    <row r="240" spans="1:18">
      <c r="A240" s="66">
        <v>7</v>
      </c>
      <c r="B240" s="66"/>
      <c r="C240" s="12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3">
        <f t="shared" si="84"/>
        <v>0</v>
      </c>
      <c r="O240" s="9">
        <f t="shared" si="80"/>
        <v>0</v>
      </c>
      <c r="P240" s="4">
        <f t="shared" si="85"/>
        <v>0</v>
      </c>
      <c r="Q240" s="11">
        <f t="shared" si="86"/>
        <v>0</v>
      </c>
      <c r="R240" s="10">
        <f t="shared" si="83"/>
        <v>0</v>
      </c>
    </row>
    <row r="241" spans="1:18">
      <c r="A241" s="66">
        <v>8</v>
      </c>
      <c r="B241" s="66"/>
      <c r="C241" s="12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3">
        <f t="shared" si="84"/>
        <v>0</v>
      </c>
      <c r="O241" s="9">
        <f t="shared" si="80"/>
        <v>0</v>
      </c>
      <c r="P241" s="4">
        <f t="shared" si="85"/>
        <v>0</v>
      </c>
      <c r="Q241" s="11">
        <f t="shared" si="86"/>
        <v>0</v>
      </c>
      <c r="R241" s="10">
        <f t="shared" si="83"/>
        <v>0</v>
      </c>
    </row>
    <row r="242" spans="1:18">
      <c r="A242" s="66">
        <v>9</v>
      </c>
      <c r="B242" s="66"/>
      <c r="C242" s="12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3">
        <f t="shared" si="84"/>
        <v>0</v>
      </c>
      <c r="O242" s="9">
        <f t="shared" si="80"/>
        <v>0</v>
      </c>
      <c r="P242" s="4">
        <f t="shared" si="85"/>
        <v>0</v>
      </c>
      <c r="Q242" s="11">
        <f t="shared" si="86"/>
        <v>0</v>
      </c>
      <c r="R242" s="10">
        <f t="shared" si="83"/>
        <v>0</v>
      </c>
    </row>
    <row r="243" spans="1:18">
      <c r="A243" s="66">
        <v>10</v>
      </c>
      <c r="B243" s="66"/>
      <c r="C243" s="12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3">
        <f t="shared" si="84"/>
        <v>0</v>
      </c>
      <c r="O243" s="9">
        <f t="shared" si="80"/>
        <v>0</v>
      </c>
      <c r="P243" s="4">
        <f t="shared" si="85"/>
        <v>0</v>
      </c>
      <c r="Q243" s="11">
        <f t="shared" si="86"/>
        <v>0</v>
      </c>
      <c r="R243" s="10">
        <f t="shared" si="83"/>
        <v>0</v>
      </c>
    </row>
    <row r="244" spans="1:18">
      <c r="A244" s="71" t="s">
        <v>34</v>
      </c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3"/>
      <c r="R244" s="10">
        <f>SUM(R234:R243)</f>
        <v>10.742400000000002</v>
      </c>
    </row>
    <row r="245" spans="1:18" s="8" customFormat="1">
      <c r="A245" s="70" t="s">
        <v>99</v>
      </c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15"/>
      <c r="R245" s="16"/>
    </row>
    <row r="246" spans="1:18" ht="15.75">
      <c r="A246" s="24" t="s">
        <v>100</v>
      </c>
      <c r="B246" s="2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6"/>
    </row>
    <row r="247" spans="1:18">
      <c r="A247" s="48" t="s">
        <v>44</v>
      </c>
      <c r="B247" s="48"/>
      <c r="C247" s="48"/>
      <c r="D247" s="48"/>
      <c r="E247" s="48"/>
      <c r="F247" s="48"/>
      <c r="G247" s="48"/>
      <c r="H247" s="48"/>
      <c r="I247" s="48"/>
      <c r="J247" s="15"/>
      <c r="K247" s="15"/>
      <c r="L247" s="15"/>
      <c r="M247" s="15"/>
      <c r="N247" s="15"/>
      <c r="O247" s="15"/>
      <c r="P247" s="15"/>
      <c r="Q247" s="15"/>
      <c r="R247" s="16"/>
    </row>
    <row r="248" spans="1:18" s="8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15"/>
      <c r="K248" s="15"/>
      <c r="L248" s="15"/>
      <c r="M248" s="15"/>
      <c r="N248" s="15"/>
      <c r="O248" s="15"/>
      <c r="P248" s="15"/>
      <c r="Q248" s="15"/>
      <c r="R248" s="16"/>
    </row>
    <row r="249" spans="1:18">
      <c r="A249" s="74" t="s">
        <v>101</v>
      </c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62"/>
      <c r="R249" s="8"/>
    </row>
    <row r="250" spans="1:18" ht="18">
      <c r="A250" s="75" t="s">
        <v>27</v>
      </c>
      <c r="B250" s="76"/>
      <c r="C250" s="76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62"/>
      <c r="R250" s="8"/>
    </row>
    <row r="251" spans="1:18">
      <c r="A251" s="74" t="s">
        <v>39</v>
      </c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62"/>
      <c r="R251" s="8"/>
    </row>
    <row r="252" spans="1:18">
      <c r="A252" s="66">
        <v>1</v>
      </c>
      <c r="B252" s="60" t="s">
        <v>87</v>
      </c>
      <c r="C252" s="12" t="s">
        <v>41</v>
      </c>
      <c r="D252" s="66" t="s">
        <v>30</v>
      </c>
      <c r="E252" s="66">
        <v>14</v>
      </c>
      <c r="F252" s="66" t="s">
        <v>42</v>
      </c>
      <c r="G252" s="66">
        <v>2</v>
      </c>
      <c r="H252" s="66" t="s">
        <v>32</v>
      </c>
      <c r="I252" s="66"/>
      <c r="J252" s="66">
        <v>31</v>
      </c>
      <c r="K252" s="66"/>
      <c r="L252" s="66">
        <v>19</v>
      </c>
      <c r="M252" s="66" t="s">
        <v>32</v>
      </c>
      <c r="N252" s="3">
        <f t="shared" ref="N252:N261" si="87">(IF(F252="OŽ",IF(L252=1,550.8,IF(L252=2,426.38,IF(L252=3,342.14,IF(L252=4,181.44,IF(L252=5,168.48,IF(L252=6,155.52,IF(L252=7,148.5,IF(L252=8,144,0))))))))+IF(L252&lt;=8,0,IF(L252&lt;=16,137.7,IF(L252&lt;=24,108,IF(L252&lt;=32,80.1,IF(L252&lt;=36,52.2,0)))))-IF(L252&lt;=8,0,IF(L252&lt;=16,(L252-9)*2.754,IF(L252&lt;=24,(L252-17)* 2.754,IF(L252&lt;=32,(L252-25)* 2.754,IF(L252&lt;=36,(L252-33)*2.754,0))))),0)+IF(F252="PČ",IF(L252=1,449,IF(L252=2,314.6,IF(L252=3,238,IF(L252=4,172,IF(L252=5,159,IF(L252=6,145,IF(L252=7,132,IF(L252=8,119,0))))))))+IF(L252&lt;=8,0,IF(L252&lt;=16,88,IF(L252&lt;=24,55,IF(L252&lt;=32,22,0))))-IF(L252&lt;=8,0,IF(L252&lt;=16,(L252-9)*2.245,IF(L252&lt;=24,(L252-17)*2.245,IF(L252&lt;=32,(L252-25)*2.245,0)))),0)+IF(F252="PČneol",IF(L252=1,85,IF(L252=2,64.61,IF(L252=3,50.76,IF(L252=4,16.25,IF(L252=5,15,IF(L252=6,13.75,IF(L252=7,12.5,IF(L252=8,11.25,0))))))))+IF(L252&lt;=8,0,IF(L252&lt;=16,9,0))-IF(L252&lt;=8,0,IF(L252&lt;=16,(L252-9)*0.425,0)),0)+IF(F252="PŽ",IF(L252=1,85,IF(L252=2,59.5,IF(L252=3,45,IF(L252=4,32.5,IF(L252=5,30,IF(L252=6,27.5,IF(L252=7,25,IF(L252=8,22.5,0))))))))+IF(L252&lt;=8,0,IF(L252&lt;=16,19,IF(L252&lt;=24,13,IF(L252&lt;=32,8,0))))-IF(L252&lt;=8,0,IF(L252&lt;=16,(L252-9)*0.425,IF(L252&lt;=24,(L252-17)*0.425,IF(L252&lt;=32,(L252-25)*0.425,0)))),0)+IF(F252="EČ",IF(L252=1,204,IF(L252=2,156.24,IF(L252=3,123.84,IF(L252=4,72,IF(L252=5,66,IF(L252=6,60,IF(L252=7,54,IF(L252=8,48,0))))))))+IF(L252&lt;=8,0,IF(L252&lt;=16,40,IF(L252&lt;=24,25,0)))-IF(L252&lt;=8,0,IF(L252&lt;=16,(L252-9)*1.02,IF(L252&lt;=24,(L252-17)*1.02,0))),0)+IF(F252="EČneol",IF(L252=1,68,IF(L252=2,51.69,IF(L252=3,40.61,IF(L252=4,13,IF(L252=5,12,IF(L252=6,11,IF(L252=7,10,IF(L252=8,9,0)))))))))+IF(F252="EŽ",IF(L252=1,68,IF(L252=2,47.6,IF(L252=3,36,IF(L252=4,18,IF(L252=5,16.5,IF(L252=6,15,IF(L252=7,13.5,IF(L252=8,12,0))))))))+IF(L252&lt;=8,0,IF(L252&lt;=16,10,IF(L252&lt;=24,6,0)))-IF(L252&lt;=8,0,IF(L252&lt;=16,(L252-9)*0.34,IF(L252&lt;=24,(L252-17)*0.34,0))),0)+IF(F252="PT",IF(L252=1,68,IF(L252=2,52.08,IF(L252=3,41.28,IF(L252=4,24,IF(L252=5,22,IF(L252=6,20,IF(L252=7,18,IF(L252=8,16,0))))))))+IF(L252&lt;=8,0,IF(L252&lt;=16,13,IF(L252&lt;=24,9,IF(L252&lt;=32,4,0))))-IF(L252&lt;=8,0,IF(L252&lt;=16,(L252-9)*0.34,IF(L252&lt;=24,(L252-17)*0.34,IF(L252&lt;=32,(L252-25)*0.34,0)))),0)+IF(F252="JOŽ",IF(L252=1,85,IF(L252=2,59.5,IF(L252=3,45,IF(L252=4,32.5,IF(L252=5,30,IF(L252=6,27.5,IF(L252=7,25,IF(L252=8,22.5,0))))))))+IF(L252&lt;=8,0,IF(L252&lt;=16,19,IF(L252&lt;=24,13,0)))-IF(L252&lt;=8,0,IF(L252&lt;=16,(L252-9)*0.425,IF(L252&lt;=24,(L252-17)*0.425,0))),0)+IF(F252="JPČ",IF(L252=1,68,IF(L252=2,47.6,IF(L252=3,36,IF(L252=4,26,IF(L252=5,24,IF(L252=6,22,IF(L252=7,20,IF(L252=8,18,0))))))))+IF(L252&lt;=8,0,IF(L252&lt;=16,13,IF(L252&lt;=24,9,0)))-IF(L252&lt;=8,0,IF(L252&lt;=16,(L252-9)*0.34,IF(L252&lt;=24,(L252-17)*0.34,0))),0)+IF(F252="JEČ",IF(L252=1,34,IF(L252=2,26.04,IF(L252=3,20.6,IF(L252=4,12,IF(L252=5,11,IF(L252=6,10,IF(L252=7,9,IF(L252=8,8,0))))))))+IF(L252&lt;=8,0,IF(L252&lt;=16,6,0))-IF(L252&lt;=8,0,IF(L252&lt;=16,(L252-9)*0.17,0)),0)+IF(F252="JEOF",IF(L252=1,34,IF(L252=2,26.04,IF(L252=3,20.6,IF(L252=4,12,IF(L252=5,11,IF(L252=6,10,IF(L252=7,9,IF(L252=8,8,0))))))))+IF(L252&lt;=8,0,IF(L252&lt;=16,6,0))-IF(L252&lt;=8,0,IF(L252&lt;=16,(L252-9)*0.17,0)),0)+IF(F252="JnPČ",IF(L252=1,51,IF(L252=2,35.7,IF(L252=3,27,IF(L252=4,19.5,IF(L252=5,18,IF(L252=6,16.5,IF(L252=7,15,IF(L252=8,13.5,0))))))))+IF(L252&lt;=8,0,IF(L252&lt;=16,10,0))-IF(L252&lt;=8,0,IF(L252&lt;=16,(L252-9)*0.255,0)),0)+IF(F252="JnEČ",IF(L252=1,25.5,IF(L252=2,19.53,IF(L252=3,15.48,IF(L252=4,9,IF(L252=5,8.25,IF(L252=6,7.5,IF(L252=7,6.75,IF(L252=8,6,0))))))))+IF(L252&lt;=8,0,IF(L252&lt;=16,5,0))-IF(L252&lt;=8,0,IF(L252&lt;=16,(L252-9)*0.1275,0)),0)+IF(F252="JčPČ",IF(L252=1,21.25,IF(L252=2,14.5,IF(L252=3,11.5,IF(L252=4,7,IF(L252=5,6.5,IF(L252=6,6,IF(L252=7,5.5,IF(L252=8,5,0))))))))+IF(L252&lt;=8,0,IF(L252&lt;=16,4,0))-IF(L252&lt;=8,0,IF(L252&lt;=16,(L252-9)*0.10625,0)),0)+IF(F252="JčEČ",IF(L252=1,17,IF(L252=2,13.02,IF(L252=3,10.32,IF(L252=4,6,IF(L252=5,5.5,IF(L252=6,5,IF(L252=7,4.5,IF(L252=8,4,0))))))))+IF(L252&lt;=8,0,IF(L252&lt;=16,3,0))-IF(L252&lt;=8,0,IF(L252&lt;=16,(L252-9)*0.085,0)),0)+IF(F252="NEAK",IF(L252=1,11.48,IF(L252=2,8.79,IF(L252=3,6.97,IF(L252=4,4.05,IF(L252=5,3.71,IF(L252=6,3.38,IF(L252=7,3.04,IF(L252=8,2.7,0))))))))+IF(L252&lt;=8,0,IF(L252&lt;=16,2,IF(L252&lt;=24,1.3,0)))-IF(L252&lt;=8,0,IF(L252&lt;=16,(L252-9)*0.0574,IF(L252&lt;=24,(L252-17)*0.0574,0))),0))*IF(L252&lt;0,1,IF(OR(F252="PČ",F252="PŽ",F252="PT"),IF(J252&lt;32,J252/32,1),1))* IF(L252&lt;0,1,IF(OR(F252="EČ",F252="EŽ",F252="JOŽ",F252="JPČ",F252="NEAK"),IF(J252&lt;24,J252/24,1),1))*IF(L252&lt;0,1,IF(OR(F252="PČneol",F252="JEČ",F252="JEOF",F252="JnPČ",F252="JnEČ",F252="JčPČ",F252="JčEČ"),IF(J252&lt;16,J252/16,1),1))*IF(L252&lt;0,1,IF(F252="EČneol",IF(J252&lt;8,J252/8,1),1))</f>
        <v>0</v>
      </c>
      <c r="O252" s="9">
        <f t="shared" ref="O252:O261" si="88">IF(F252="OŽ",N252,IF(H252="Ne",IF(J252*0.3&lt;J252-L252,N252,0),IF(J252*0.1&lt;J252-L252,N252,0)))</f>
        <v>0</v>
      </c>
      <c r="P252" s="4">
        <f t="shared" ref="P252" si="89">IF(O252=0,0,IF(F252="OŽ",IF(L252&gt;35,0,IF(J252&gt;35,(36-L252)*1.836,((36-L252)-(36-J252))*1.836)),0)+IF(F252="PČ",IF(L252&gt;31,0,IF(J252&gt;31,(32-L252)*1.347,((32-L252)-(32-J252))*1.347)),0)+ IF(F252="PČneol",IF(L252&gt;15,0,IF(J252&gt;15,(16-L252)*0.255,((16-L252)-(16-J252))*0.255)),0)+IF(F252="PŽ",IF(L252&gt;31,0,IF(J252&gt;31,(32-L252)*0.255,((32-L252)-(32-J252))*0.255)),0)+IF(F252="EČ",IF(L252&gt;23,0,IF(J252&gt;23,(24-L252)*0.612,((24-L252)-(24-J252))*0.612)),0)+IF(F252="EČneol",IF(L252&gt;7,0,IF(J252&gt;7,(8-L252)*0.204,((8-L252)-(8-J252))*0.204)),0)+IF(F252="EŽ",IF(L252&gt;23,0,IF(J252&gt;23,(24-L252)*0.204,((24-L252)-(24-J252))*0.204)),0)+IF(F252="PT",IF(L252&gt;31,0,IF(J252&gt;31,(32-L252)*0.204,((32-L252)-(32-J252))*0.204)),0)+IF(F252="JOŽ",IF(L252&gt;23,0,IF(J252&gt;23,(24-L252)*0.255,((24-L252)-(24-J252))*0.255)),0)+IF(F252="JPČ",IF(L252&gt;23,0,IF(J252&gt;23,(24-L252)*0.204,((24-L252)-(24-J252))*0.204)),0)+IF(F252="JEČ",IF(L252&gt;15,0,IF(J252&gt;15,(16-L252)*0.102,((16-L252)-(16-J252))*0.102)),0)+IF(F252="JEOF",IF(L252&gt;15,0,IF(J252&gt;15,(16-L252)*0.102,((16-L252)-(16-J252))*0.102)),0)+IF(F252="JnPČ",IF(L252&gt;15,0,IF(J252&gt;15,(16-L252)*0.153,((16-L252)-(16-J252))*0.153)),0)+IF(F252="JnEČ",IF(L252&gt;15,0,IF(J252&gt;15,(16-L252)*0.0765,((16-L252)-(16-J252))*0.0765)),0)+IF(F252="JčPČ",IF(L252&gt;15,0,IF(J252&gt;15,(16-L252)*0.06375,((16-L252)-(16-J252))*0.06375)),0)+IF(F252="JčEČ",IF(L252&gt;15,0,IF(J252&gt;15,(16-L252)*0.051,((16-L252)-(16-J252))*0.051)),0)+IF(F252="NEAK",IF(L252&gt;23,0,IF(J252&gt;23,(24-L252)*0.03444,((24-L252)-(24-J252))*0.03444)),0))</f>
        <v>0</v>
      </c>
      <c r="Q252" s="11">
        <f t="shared" ref="Q252" si="90">IF(ISERROR(P252*100/N252),0,(P252*100/N252))</f>
        <v>0</v>
      </c>
      <c r="R252" s="10">
        <f t="shared" ref="R252:R261" si="91">IF(Q252&lt;=30,O252+P252,O252+O252*0.3)*IF(G252=1,0.4,IF(G252=2,0.75,IF(G252="1 (kas 4 m. 1 k. nerengiamos)",0.52,1)))*IF(D252="olimpinė",1,IF(M252="Ne",0.5,1))*IF(OR(A$5="Lietuvos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federacija"),IF(OR(J252&lt;8,K252&lt;16),0,1),1)*E252*IF(I252&lt;=1,1,1/I252)*IF(OR(A$5="Lietuvos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53" spans="1:18">
      <c r="A253" s="66">
        <v>2</v>
      </c>
      <c r="B253" s="60" t="s">
        <v>88</v>
      </c>
      <c r="C253" s="12" t="s">
        <v>41</v>
      </c>
      <c r="D253" s="66" t="s">
        <v>30</v>
      </c>
      <c r="E253" s="66">
        <v>14</v>
      </c>
      <c r="F253" s="66" t="s">
        <v>42</v>
      </c>
      <c r="G253" s="66">
        <v>2</v>
      </c>
      <c r="H253" s="66" t="s">
        <v>32</v>
      </c>
      <c r="I253" s="66"/>
      <c r="J253" s="66">
        <v>36</v>
      </c>
      <c r="K253" s="66"/>
      <c r="L253" s="66">
        <v>23</v>
      </c>
      <c r="M253" s="66" t="s">
        <v>32</v>
      </c>
      <c r="N253" s="3">
        <f t="shared" si="87"/>
        <v>0</v>
      </c>
      <c r="O253" s="9">
        <f t="shared" si="88"/>
        <v>0</v>
      </c>
      <c r="P253" s="4">
        <f t="shared" ref="P253:P261" si="92">IF(O253=0,0,IF(F253="OŽ",IF(L253&gt;35,0,IF(J253&gt;35,(36-L253)*1.836,((36-L253)-(36-J253))*1.836)),0)+IF(F253="PČ",IF(L253&gt;31,0,IF(J253&gt;31,(32-L253)*1.347,((32-L253)-(32-J253))*1.347)),0)+ IF(F253="PČneol",IF(L253&gt;15,0,IF(J253&gt;15,(16-L253)*0.255,((16-L253)-(16-J253))*0.255)),0)+IF(F253="PŽ",IF(L253&gt;31,0,IF(J253&gt;31,(32-L253)*0.255,((32-L253)-(32-J253))*0.255)),0)+IF(F253="EČ",IF(L253&gt;23,0,IF(J253&gt;23,(24-L253)*0.612,((24-L253)-(24-J253))*0.612)),0)+IF(F253="EČneol",IF(L253&gt;7,0,IF(J253&gt;7,(8-L253)*0.204,((8-L253)-(8-J253))*0.204)),0)+IF(F253="EŽ",IF(L253&gt;23,0,IF(J253&gt;23,(24-L253)*0.204,((24-L253)-(24-J253))*0.204)),0)+IF(F253="PT",IF(L253&gt;31,0,IF(J253&gt;31,(32-L253)*0.204,((32-L253)-(32-J253))*0.204)),0)+IF(F253="JOŽ",IF(L253&gt;23,0,IF(J253&gt;23,(24-L253)*0.255,((24-L253)-(24-J253))*0.255)),0)+IF(F253="JPČ",IF(L253&gt;23,0,IF(J253&gt;23,(24-L253)*0.204,((24-L253)-(24-J253))*0.204)),0)+IF(F253="JEČ",IF(L253&gt;15,0,IF(J253&gt;15,(16-L253)*0.102,((16-L253)-(16-J253))*0.102)),0)+IF(F253="JEOF",IF(L253&gt;15,0,IF(J253&gt;15,(16-L253)*0.102,((16-L253)-(16-J253))*0.102)),0)+IF(F253="JnPČ",IF(L253&gt;15,0,IF(J253&gt;15,(16-L253)*0.153,((16-L253)-(16-J253))*0.153)),0)+IF(F253="JnEČ",IF(L253&gt;15,0,IF(J253&gt;15,(16-L253)*0.0765,((16-L253)-(16-J253))*0.0765)),0)+IF(F253="JčPČ",IF(L253&gt;15,0,IF(J253&gt;15,(16-L253)*0.06375,((16-L253)-(16-J253))*0.06375)),0)+IF(F253="JčEČ",IF(L253&gt;15,0,IF(J253&gt;15,(16-L253)*0.051,((16-L253)-(16-J253))*0.051)),0)+IF(F253="NEAK",IF(L253&gt;23,0,IF(J253&gt;23,(24-L253)*0.03444,((24-L253)-(24-J253))*0.03444)),0))</f>
        <v>0</v>
      </c>
      <c r="Q253" s="11">
        <f t="shared" ref="Q253:Q261" si="93">IF(ISERROR(P253*100/N253),0,(P253*100/N253))</f>
        <v>0</v>
      </c>
      <c r="R253" s="10">
        <f t="shared" si="91"/>
        <v>0</v>
      </c>
    </row>
    <row r="254" spans="1:18">
      <c r="A254" s="66">
        <v>3</v>
      </c>
      <c r="B254" s="66"/>
      <c r="C254" s="12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3">
        <f t="shared" si="87"/>
        <v>0</v>
      </c>
      <c r="O254" s="9">
        <f t="shared" si="88"/>
        <v>0</v>
      </c>
      <c r="P254" s="4">
        <f t="shared" si="92"/>
        <v>0</v>
      </c>
      <c r="Q254" s="11">
        <f t="shared" si="93"/>
        <v>0</v>
      </c>
      <c r="R254" s="10">
        <f t="shared" si="91"/>
        <v>0</v>
      </c>
    </row>
    <row r="255" spans="1:18">
      <c r="A255" s="66">
        <v>4</v>
      </c>
      <c r="B255" s="66"/>
      <c r="C255" s="12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3">
        <f t="shared" si="87"/>
        <v>0</v>
      </c>
      <c r="O255" s="9">
        <f t="shared" si="88"/>
        <v>0</v>
      </c>
      <c r="P255" s="4">
        <f t="shared" si="92"/>
        <v>0</v>
      </c>
      <c r="Q255" s="11">
        <f t="shared" si="93"/>
        <v>0</v>
      </c>
      <c r="R255" s="10">
        <f t="shared" si="91"/>
        <v>0</v>
      </c>
    </row>
    <row r="256" spans="1:18">
      <c r="A256" s="66">
        <v>5</v>
      </c>
      <c r="B256" s="66"/>
      <c r="C256" s="12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3">
        <f t="shared" si="87"/>
        <v>0</v>
      </c>
      <c r="O256" s="9">
        <f t="shared" si="88"/>
        <v>0</v>
      </c>
      <c r="P256" s="4">
        <f t="shared" si="92"/>
        <v>0</v>
      </c>
      <c r="Q256" s="11">
        <f t="shared" si="93"/>
        <v>0</v>
      </c>
      <c r="R256" s="10">
        <f t="shared" si="91"/>
        <v>0</v>
      </c>
    </row>
    <row r="257" spans="1:18">
      <c r="A257" s="66">
        <v>6</v>
      </c>
      <c r="B257" s="66"/>
      <c r="C257" s="12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3">
        <f t="shared" si="87"/>
        <v>0</v>
      </c>
      <c r="O257" s="9">
        <f t="shared" si="88"/>
        <v>0</v>
      </c>
      <c r="P257" s="4">
        <f t="shared" si="92"/>
        <v>0</v>
      </c>
      <c r="Q257" s="11">
        <f t="shared" si="93"/>
        <v>0</v>
      </c>
      <c r="R257" s="10">
        <f t="shared" si="91"/>
        <v>0</v>
      </c>
    </row>
    <row r="258" spans="1:18">
      <c r="A258" s="66">
        <v>7</v>
      </c>
      <c r="B258" s="66"/>
      <c r="C258" s="12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3">
        <f t="shared" si="87"/>
        <v>0</v>
      </c>
      <c r="O258" s="9">
        <f t="shared" si="88"/>
        <v>0</v>
      </c>
      <c r="P258" s="4">
        <f t="shared" si="92"/>
        <v>0</v>
      </c>
      <c r="Q258" s="11">
        <f t="shared" si="93"/>
        <v>0</v>
      </c>
      <c r="R258" s="10">
        <f t="shared" si="91"/>
        <v>0</v>
      </c>
    </row>
    <row r="259" spans="1:18">
      <c r="A259" s="66">
        <v>8</v>
      </c>
      <c r="B259" s="66"/>
      <c r="C259" s="12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3">
        <f t="shared" si="87"/>
        <v>0</v>
      </c>
      <c r="O259" s="9">
        <f t="shared" si="88"/>
        <v>0</v>
      </c>
      <c r="P259" s="4">
        <f t="shared" si="92"/>
        <v>0</v>
      </c>
      <c r="Q259" s="11">
        <f t="shared" si="93"/>
        <v>0</v>
      </c>
      <c r="R259" s="10">
        <f t="shared" si="91"/>
        <v>0</v>
      </c>
    </row>
    <row r="260" spans="1:18">
      <c r="A260" s="66">
        <v>9</v>
      </c>
      <c r="B260" s="66"/>
      <c r="C260" s="12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3">
        <f t="shared" si="87"/>
        <v>0</v>
      </c>
      <c r="O260" s="9">
        <f t="shared" si="88"/>
        <v>0</v>
      </c>
      <c r="P260" s="4">
        <f t="shared" si="92"/>
        <v>0</v>
      </c>
      <c r="Q260" s="11">
        <f t="shared" si="93"/>
        <v>0</v>
      </c>
      <c r="R260" s="10">
        <f t="shared" si="91"/>
        <v>0</v>
      </c>
    </row>
    <row r="261" spans="1:18">
      <c r="A261" s="66">
        <v>10</v>
      </c>
      <c r="B261" s="66"/>
      <c r="C261" s="12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3">
        <f t="shared" si="87"/>
        <v>0</v>
      </c>
      <c r="O261" s="9">
        <f t="shared" si="88"/>
        <v>0</v>
      </c>
      <c r="P261" s="4">
        <f t="shared" si="92"/>
        <v>0</v>
      </c>
      <c r="Q261" s="11">
        <f t="shared" si="93"/>
        <v>0</v>
      </c>
      <c r="R261" s="10">
        <f t="shared" si="91"/>
        <v>0</v>
      </c>
    </row>
    <row r="262" spans="1:18">
      <c r="A262" s="71" t="s">
        <v>34</v>
      </c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3"/>
      <c r="R262" s="10">
        <f>SUM(R252:R261)</f>
        <v>0</v>
      </c>
    </row>
    <row r="263" spans="1:18" s="8" customFormat="1">
      <c r="A263" s="70" t="s">
        <v>102</v>
      </c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15"/>
      <c r="R263" s="16"/>
    </row>
    <row r="264" spans="1:18" ht="15.75">
      <c r="A264" s="24" t="s">
        <v>103</v>
      </c>
      <c r="B264" s="24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6"/>
    </row>
    <row r="265" spans="1:18">
      <c r="A265" s="48" t="s">
        <v>44</v>
      </c>
      <c r="B265" s="48"/>
      <c r="C265" s="48"/>
      <c r="D265" s="48"/>
      <c r="E265" s="48"/>
      <c r="F265" s="48"/>
      <c r="G265" s="48"/>
      <c r="H265" s="48"/>
      <c r="I265" s="48"/>
      <c r="J265" s="15"/>
      <c r="K265" s="15"/>
      <c r="L265" s="15"/>
      <c r="M265" s="15"/>
      <c r="N265" s="15"/>
      <c r="O265" s="15"/>
      <c r="P265" s="15"/>
      <c r="Q265" s="15"/>
      <c r="R265" s="16"/>
    </row>
    <row r="266" spans="1:18">
      <c r="A266" s="48"/>
      <c r="B266" s="48"/>
      <c r="C266" s="48"/>
      <c r="D266" s="48"/>
      <c r="E266" s="48"/>
      <c r="F266" s="48"/>
      <c r="G266" s="48"/>
      <c r="H266" s="48"/>
      <c r="I266" s="48"/>
      <c r="J266" s="15"/>
      <c r="K266" s="15"/>
      <c r="L266" s="15"/>
      <c r="M266" s="15"/>
      <c r="N266" s="15"/>
      <c r="O266" s="15"/>
      <c r="P266" s="15"/>
      <c r="Q266" s="15"/>
      <c r="R266" s="16"/>
    </row>
    <row r="267" spans="1:18">
      <c r="A267" s="74" t="s">
        <v>104</v>
      </c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62"/>
      <c r="R267" s="8"/>
    </row>
    <row r="268" spans="1:18" ht="18">
      <c r="A268" s="75" t="s">
        <v>27</v>
      </c>
      <c r="B268" s="76"/>
      <c r="C268" s="76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62"/>
      <c r="R268" s="8"/>
    </row>
    <row r="269" spans="1:18">
      <c r="A269" s="74" t="s">
        <v>39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62"/>
      <c r="R269" s="8"/>
    </row>
    <row r="270" spans="1:18">
      <c r="A270" s="66">
        <v>1</v>
      </c>
      <c r="B270" s="60" t="s">
        <v>105</v>
      </c>
      <c r="C270" s="12" t="s">
        <v>29</v>
      </c>
      <c r="D270" s="66" t="s">
        <v>30</v>
      </c>
      <c r="E270" s="66">
        <v>2</v>
      </c>
      <c r="F270" s="66" t="s">
        <v>42</v>
      </c>
      <c r="G270" s="66">
        <v>1</v>
      </c>
      <c r="H270" s="66" t="s">
        <v>32</v>
      </c>
      <c r="I270" s="66"/>
      <c r="J270" s="66">
        <v>29</v>
      </c>
      <c r="K270" s="66"/>
      <c r="L270" s="66">
        <v>10</v>
      </c>
      <c r="M270" s="66" t="s">
        <v>32</v>
      </c>
      <c r="N270" s="3">
        <f t="shared" ref="N270:N279" si="94">(IF(F270="OŽ",IF(L270=1,550.8,IF(L270=2,426.38,IF(L270=3,342.14,IF(L270=4,181.44,IF(L270=5,168.48,IF(L270=6,155.52,IF(L270=7,148.5,IF(L270=8,144,0))))))))+IF(L270&lt;=8,0,IF(L270&lt;=16,137.7,IF(L270&lt;=24,108,IF(L270&lt;=32,80.1,IF(L270&lt;=36,52.2,0)))))-IF(L270&lt;=8,0,IF(L270&lt;=16,(L270-9)*2.754,IF(L270&lt;=24,(L270-17)* 2.754,IF(L270&lt;=32,(L270-25)* 2.754,IF(L270&lt;=36,(L270-33)*2.754,0))))),0)+IF(F270="PČ",IF(L270=1,449,IF(L270=2,314.6,IF(L270=3,238,IF(L270=4,172,IF(L270=5,159,IF(L270=6,145,IF(L270=7,132,IF(L270=8,119,0))))))))+IF(L270&lt;=8,0,IF(L270&lt;=16,88,IF(L270&lt;=24,55,IF(L270&lt;=32,22,0))))-IF(L270&lt;=8,0,IF(L270&lt;=16,(L270-9)*2.245,IF(L270&lt;=24,(L270-17)*2.245,IF(L270&lt;=32,(L270-25)*2.245,0)))),0)+IF(F270="PČneol",IF(L270=1,85,IF(L270=2,64.61,IF(L270=3,50.76,IF(L270=4,16.25,IF(L270=5,15,IF(L270=6,13.75,IF(L270=7,12.5,IF(L270=8,11.25,0))))))))+IF(L270&lt;=8,0,IF(L270&lt;=16,9,0))-IF(L270&lt;=8,0,IF(L270&lt;=16,(L270-9)*0.425,0)),0)+IF(F270="PŽ",IF(L270=1,85,IF(L270=2,59.5,IF(L270=3,45,IF(L270=4,32.5,IF(L270=5,30,IF(L270=6,27.5,IF(L270=7,25,IF(L270=8,22.5,0))))))))+IF(L270&lt;=8,0,IF(L270&lt;=16,19,IF(L270&lt;=24,13,IF(L270&lt;=32,8,0))))-IF(L270&lt;=8,0,IF(L270&lt;=16,(L270-9)*0.425,IF(L270&lt;=24,(L270-17)*0.425,IF(L270&lt;=32,(L270-25)*0.425,0)))),0)+IF(F270="EČ",IF(L270=1,204,IF(L270=2,156.24,IF(L270=3,123.84,IF(L270=4,72,IF(L270=5,66,IF(L270=6,60,IF(L270=7,54,IF(L270=8,48,0))))))))+IF(L270&lt;=8,0,IF(L270&lt;=16,40,IF(L270&lt;=24,25,0)))-IF(L270&lt;=8,0,IF(L270&lt;=16,(L270-9)*1.02,IF(L270&lt;=24,(L270-17)*1.02,0))),0)+IF(F270="EČneol",IF(L270=1,68,IF(L270=2,51.69,IF(L270=3,40.61,IF(L270=4,13,IF(L270=5,12,IF(L270=6,11,IF(L270=7,10,IF(L270=8,9,0)))))))))+IF(F270="EŽ",IF(L270=1,68,IF(L270=2,47.6,IF(L270=3,36,IF(L270=4,18,IF(L270=5,16.5,IF(L270=6,15,IF(L270=7,13.5,IF(L270=8,12,0))))))))+IF(L270&lt;=8,0,IF(L270&lt;=16,10,IF(L270&lt;=24,6,0)))-IF(L270&lt;=8,0,IF(L270&lt;=16,(L270-9)*0.34,IF(L270&lt;=24,(L270-17)*0.34,0))),0)+IF(F270="PT",IF(L270=1,68,IF(L270=2,52.08,IF(L270=3,41.28,IF(L270=4,24,IF(L270=5,22,IF(L270=6,20,IF(L270=7,18,IF(L270=8,16,0))))))))+IF(L270&lt;=8,0,IF(L270&lt;=16,13,IF(L270&lt;=24,9,IF(L270&lt;=32,4,0))))-IF(L270&lt;=8,0,IF(L270&lt;=16,(L270-9)*0.34,IF(L270&lt;=24,(L270-17)*0.34,IF(L270&lt;=32,(L270-25)*0.34,0)))),0)+IF(F270="JOŽ",IF(L270=1,85,IF(L270=2,59.5,IF(L270=3,45,IF(L270=4,32.5,IF(L270=5,30,IF(L270=6,27.5,IF(L270=7,25,IF(L270=8,22.5,0))))))))+IF(L270&lt;=8,0,IF(L270&lt;=16,19,IF(L270&lt;=24,13,0)))-IF(L270&lt;=8,0,IF(L270&lt;=16,(L270-9)*0.425,IF(L270&lt;=24,(L270-17)*0.425,0))),0)+IF(F270="JPČ",IF(L270=1,68,IF(L270=2,47.6,IF(L270=3,36,IF(L270=4,26,IF(L270=5,24,IF(L270=6,22,IF(L270=7,20,IF(L270=8,18,0))))))))+IF(L270&lt;=8,0,IF(L270&lt;=16,13,IF(L270&lt;=24,9,0)))-IF(L270&lt;=8,0,IF(L270&lt;=16,(L270-9)*0.34,IF(L270&lt;=24,(L270-17)*0.34,0))),0)+IF(F270="JEČ",IF(L270=1,34,IF(L270=2,26.04,IF(L270=3,20.6,IF(L270=4,12,IF(L270=5,11,IF(L270=6,10,IF(L270=7,9,IF(L270=8,8,0))))))))+IF(L270&lt;=8,0,IF(L270&lt;=16,6,0))-IF(L270&lt;=8,0,IF(L270&lt;=16,(L270-9)*0.17,0)),0)+IF(F270="JEOF",IF(L270=1,34,IF(L270=2,26.04,IF(L270=3,20.6,IF(L270=4,12,IF(L270=5,11,IF(L270=6,10,IF(L270=7,9,IF(L270=8,8,0))))))))+IF(L270&lt;=8,0,IF(L270&lt;=16,6,0))-IF(L270&lt;=8,0,IF(L270&lt;=16,(L270-9)*0.17,0)),0)+IF(F270="JnPČ",IF(L270=1,51,IF(L270=2,35.7,IF(L270=3,27,IF(L270=4,19.5,IF(L270=5,18,IF(L270=6,16.5,IF(L270=7,15,IF(L270=8,13.5,0))))))))+IF(L270&lt;=8,0,IF(L270&lt;=16,10,0))-IF(L270&lt;=8,0,IF(L270&lt;=16,(L270-9)*0.255,0)),0)+IF(F270="JnEČ",IF(L270=1,25.5,IF(L270=2,19.53,IF(L270=3,15.48,IF(L270=4,9,IF(L270=5,8.25,IF(L270=6,7.5,IF(L270=7,6.75,IF(L270=8,6,0))))))))+IF(L270&lt;=8,0,IF(L270&lt;=16,5,0))-IF(L270&lt;=8,0,IF(L270&lt;=16,(L270-9)*0.1275,0)),0)+IF(F270="JčPČ",IF(L270=1,21.25,IF(L270=2,14.5,IF(L270=3,11.5,IF(L270=4,7,IF(L270=5,6.5,IF(L270=6,6,IF(L270=7,5.5,IF(L270=8,5,0))))))))+IF(L270&lt;=8,0,IF(L270&lt;=16,4,0))-IF(L270&lt;=8,0,IF(L270&lt;=16,(L270-9)*0.10625,0)),0)+IF(F270="JčEČ",IF(L270=1,17,IF(L270=2,13.02,IF(L270=3,10.32,IF(L270=4,6,IF(L270=5,5.5,IF(L270=6,5,IF(L270=7,4.5,IF(L270=8,4,0))))))))+IF(L270&lt;=8,0,IF(L270&lt;=16,3,0))-IF(L270&lt;=8,0,IF(L270&lt;=16,(L270-9)*0.085,0)),0)+IF(F270="NEAK",IF(L270=1,11.48,IF(L270=2,8.79,IF(L270=3,6.97,IF(L270=4,4.05,IF(L270=5,3.71,IF(L270=6,3.38,IF(L270=7,3.04,IF(L270=8,2.7,0))))))))+IF(L270&lt;=8,0,IF(L270&lt;=16,2,IF(L270&lt;=24,1.3,0)))-IF(L270&lt;=8,0,IF(L270&lt;=16,(L270-9)*0.0574,IF(L270&lt;=24,(L270-17)*0.0574,0))),0))*IF(L270&lt;0,1,IF(OR(F270="PČ",F270="PŽ",F270="PT"),IF(J270&lt;32,J270/32,1),1))* IF(L270&lt;0,1,IF(OR(F270="EČ",F270="EŽ",F270="JOŽ",F270="JPČ",F270="NEAK"),IF(J270&lt;24,J270/24,1),1))*IF(L270&lt;0,1,IF(OR(F270="PČneol",F270="JEČ",F270="JEOF",F270="JnPČ",F270="JnEČ",F270="JčPČ",F270="JčEČ"),IF(J270&lt;16,J270/16,1),1))*IF(L270&lt;0,1,IF(F270="EČneol",IF(J270&lt;8,J270/8,1),1))</f>
        <v>4.8724999999999996</v>
      </c>
      <c r="O270" s="9">
        <f t="shared" ref="O270:O279" si="95">IF(F270="OŽ",N270,IF(H270="Ne",IF(J270*0.3&lt;J270-L270,N270,0),IF(J270*0.1&lt;J270-L270,N270,0)))</f>
        <v>4.8724999999999996</v>
      </c>
      <c r="P270" s="4">
        <f t="shared" ref="P270" si="96">IF(O270=0,0,IF(F270="OŽ",IF(L270&gt;35,0,IF(J270&gt;35,(36-L270)*1.836,((36-L270)-(36-J270))*1.836)),0)+IF(F270="PČ",IF(L270&gt;31,0,IF(J270&gt;31,(32-L270)*1.347,((32-L270)-(32-J270))*1.347)),0)+ IF(F270="PČneol",IF(L270&gt;15,0,IF(J270&gt;15,(16-L270)*0.255,((16-L270)-(16-J270))*0.255)),0)+IF(F270="PŽ",IF(L270&gt;31,0,IF(J270&gt;31,(32-L270)*0.255,((32-L270)-(32-J270))*0.255)),0)+IF(F270="EČ",IF(L270&gt;23,0,IF(J270&gt;23,(24-L270)*0.612,((24-L270)-(24-J270))*0.612)),0)+IF(F270="EČneol",IF(L270&gt;7,0,IF(J270&gt;7,(8-L270)*0.204,((8-L270)-(8-J270))*0.204)),0)+IF(F270="EŽ",IF(L270&gt;23,0,IF(J270&gt;23,(24-L270)*0.204,((24-L270)-(24-J270))*0.204)),0)+IF(F270="PT",IF(L270&gt;31,0,IF(J270&gt;31,(32-L270)*0.204,((32-L270)-(32-J270))*0.204)),0)+IF(F270="JOŽ",IF(L270&gt;23,0,IF(J270&gt;23,(24-L270)*0.255,((24-L270)-(24-J270))*0.255)),0)+IF(F270="JPČ",IF(L270&gt;23,0,IF(J270&gt;23,(24-L270)*0.204,((24-L270)-(24-J270))*0.204)),0)+IF(F270="JEČ",IF(L270&gt;15,0,IF(J270&gt;15,(16-L270)*0.102,((16-L270)-(16-J270))*0.102)),0)+IF(F270="JEOF",IF(L270&gt;15,0,IF(J270&gt;15,(16-L270)*0.102,((16-L270)-(16-J270))*0.102)),0)+IF(F270="JnPČ",IF(L270&gt;15,0,IF(J270&gt;15,(16-L270)*0.153,((16-L270)-(16-J270))*0.153)),0)+IF(F270="JnEČ",IF(L270&gt;15,0,IF(J270&gt;15,(16-L270)*0.0765,((16-L270)-(16-J270))*0.0765)),0)+IF(F270="JčPČ",IF(L270&gt;15,0,IF(J270&gt;15,(16-L270)*0.06375,((16-L270)-(16-J270))*0.06375)),0)+IF(F270="JčEČ",IF(L270&gt;15,0,IF(J270&gt;15,(16-L270)*0.051,((16-L270)-(16-J270))*0.051)),0)+IF(F270="NEAK",IF(L270&gt;23,0,IF(J270&gt;23,(24-L270)*0.03444,((24-L270)-(24-J270))*0.03444)),0))</f>
        <v>0.45899999999999996</v>
      </c>
      <c r="Q270" s="11">
        <f t="shared" ref="Q270" si="97">IF(ISERROR(P270*100/N270),0,(P270*100/N270))</f>
        <v>9.4202154951257064</v>
      </c>
      <c r="R270" s="10">
        <f t="shared" ref="R270:R279" si="98">IF(Q270&lt;=30,O270+P270,O270+O270*0.3)*IF(G270=1,0.4,IF(G270=2,0.75,IF(G270="1 (kas 4 m. 1 k. nerengiamos)",0.52,1)))*IF(D270="olimpinė",1,IF(M270="Ne",0.5,1))*IF(OR(A$5="Lietuvos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federacija"),IF(OR(J270&lt;8,K270&lt;16),0,1),1)*E270*IF(I270&lt;=1,1,1/I270)*IF(OR(A$5="Lietuvos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4.2651999999999992</v>
      </c>
    </row>
    <row r="271" spans="1:18">
      <c r="A271" s="66">
        <v>2</v>
      </c>
      <c r="B271" s="60" t="s">
        <v>106</v>
      </c>
      <c r="C271" s="12" t="s">
        <v>29</v>
      </c>
      <c r="D271" s="66" t="s">
        <v>30</v>
      </c>
      <c r="E271" s="66">
        <v>2</v>
      </c>
      <c r="F271" s="66" t="s">
        <v>42</v>
      </c>
      <c r="G271" s="66">
        <v>1</v>
      </c>
      <c r="H271" s="66" t="s">
        <v>32</v>
      </c>
      <c r="I271" s="66"/>
      <c r="J271" s="66">
        <v>29</v>
      </c>
      <c r="K271" s="66"/>
      <c r="L271" s="66">
        <v>17</v>
      </c>
      <c r="M271" s="66" t="s">
        <v>32</v>
      </c>
      <c r="N271" s="3">
        <f t="shared" si="94"/>
        <v>0</v>
      </c>
      <c r="O271" s="9">
        <f t="shared" si="95"/>
        <v>0</v>
      </c>
      <c r="P271" s="4">
        <f t="shared" ref="P271:P279" si="99">IF(O271=0,0,IF(F271="OŽ",IF(L271&gt;35,0,IF(J271&gt;35,(36-L271)*1.836,((36-L271)-(36-J271))*1.836)),0)+IF(F271="PČ",IF(L271&gt;31,0,IF(J271&gt;31,(32-L271)*1.347,((32-L271)-(32-J271))*1.347)),0)+ IF(F271="PČneol",IF(L271&gt;15,0,IF(J271&gt;15,(16-L271)*0.255,((16-L271)-(16-J271))*0.255)),0)+IF(F271="PŽ",IF(L271&gt;31,0,IF(J271&gt;31,(32-L271)*0.255,((32-L271)-(32-J271))*0.255)),0)+IF(F271="EČ",IF(L271&gt;23,0,IF(J271&gt;23,(24-L271)*0.612,((24-L271)-(24-J271))*0.612)),0)+IF(F271="EČneol",IF(L271&gt;7,0,IF(J271&gt;7,(8-L271)*0.204,((8-L271)-(8-J271))*0.204)),0)+IF(F271="EŽ",IF(L271&gt;23,0,IF(J271&gt;23,(24-L271)*0.204,((24-L271)-(24-J271))*0.204)),0)+IF(F271="PT",IF(L271&gt;31,0,IF(J271&gt;31,(32-L271)*0.204,((32-L271)-(32-J271))*0.204)),0)+IF(F271="JOŽ",IF(L271&gt;23,0,IF(J271&gt;23,(24-L271)*0.255,((24-L271)-(24-J271))*0.255)),0)+IF(F271="JPČ",IF(L271&gt;23,0,IF(J271&gt;23,(24-L271)*0.204,((24-L271)-(24-J271))*0.204)),0)+IF(F271="JEČ",IF(L271&gt;15,0,IF(J271&gt;15,(16-L271)*0.102,((16-L271)-(16-J271))*0.102)),0)+IF(F271="JEOF",IF(L271&gt;15,0,IF(J271&gt;15,(16-L271)*0.102,((16-L271)-(16-J271))*0.102)),0)+IF(F271="JnPČ",IF(L271&gt;15,0,IF(J271&gt;15,(16-L271)*0.153,((16-L271)-(16-J271))*0.153)),0)+IF(F271="JnEČ",IF(L271&gt;15,0,IF(J271&gt;15,(16-L271)*0.0765,((16-L271)-(16-J271))*0.0765)),0)+IF(F271="JčPČ",IF(L271&gt;15,0,IF(J271&gt;15,(16-L271)*0.06375,((16-L271)-(16-J271))*0.06375)),0)+IF(F271="JčEČ",IF(L271&gt;15,0,IF(J271&gt;15,(16-L271)*0.051,((16-L271)-(16-J271))*0.051)),0)+IF(F271="NEAK",IF(L271&gt;23,0,IF(J271&gt;23,(24-L271)*0.03444,((24-L271)-(24-J271))*0.03444)),0))</f>
        <v>0</v>
      </c>
      <c r="Q271" s="11">
        <f t="shared" ref="Q271:Q279" si="100">IF(ISERROR(P271*100/N271),0,(P271*100/N271))</f>
        <v>0</v>
      </c>
      <c r="R271" s="10">
        <f t="shared" si="98"/>
        <v>0</v>
      </c>
    </row>
    <row r="272" spans="1:18">
      <c r="A272" s="66">
        <v>3</v>
      </c>
      <c r="B272" s="60" t="s">
        <v>107</v>
      </c>
      <c r="C272" s="12" t="s">
        <v>29</v>
      </c>
      <c r="D272" s="66" t="s">
        <v>30</v>
      </c>
      <c r="E272" s="66">
        <v>2</v>
      </c>
      <c r="F272" s="66" t="s">
        <v>42</v>
      </c>
      <c r="G272" s="66">
        <v>1</v>
      </c>
      <c r="H272" s="66" t="s">
        <v>32</v>
      </c>
      <c r="I272" s="66"/>
      <c r="J272" s="66">
        <v>32</v>
      </c>
      <c r="K272" s="66"/>
      <c r="L272" s="66">
        <v>10</v>
      </c>
      <c r="M272" s="66" t="s">
        <v>32</v>
      </c>
      <c r="N272" s="3">
        <f t="shared" si="94"/>
        <v>4.8724999999999996</v>
      </c>
      <c r="O272" s="9">
        <f t="shared" si="95"/>
        <v>4.8724999999999996</v>
      </c>
      <c r="P272" s="4">
        <f t="shared" si="99"/>
        <v>0.45899999999999996</v>
      </c>
      <c r="Q272" s="11">
        <f t="shared" si="100"/>
        <v>9.4202154951257064</v>
      </c>
      <c r="R272" s="10">
        <f t="shared" si="98"/>
        <v>4.2651999999999992</v>
      </c>
    </row>
    <row r="273" spans="1:18">
      <c r="A273" s="66">
        <v>4</v>
      </c>
      <c r="B273" s="66"/>
      <c r="C273" s="12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3">
        <f t="shared" si="94"/>
        <v>0</v>
      </c>
      <c r="O273" s="9">
        <f t="shared" si="95"/>
        <v>0</v>
      </c>
      <c r="P273" s="4">
        <f t="shared" si="99"/>
        <v>0</v>
      </c>
      <c r="Q273" s="11">
        <f t="shared" si="100"/>
        <v>0</v>
      </c>
      <c r="R273" s="10">
        <f t="shared" si="98"/>
        <v>0</v>
      </c>
    </row>
    <row r="274" spans="1:18">
      <c r="A274" s="66">
        <v>5</v>
      </c>
      <c r="B274" s="66"/>
      <c r="C274" s="12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3">
        <f t="shared" si="94"/>
        <v>0</v>
      </c>
      <c r="O274" s="9">
        <f t="shared" si="95"/>
        <v>0</v>
      </c>
      <c r="P274" s="4">
        <f t="shared" si="99"/>
        <v>0</v>
      </c>
      <c r="Q274" s="11">
        <f t="shared" si="100"/>
        <v>0</v>
      </c>
      <c r="R274" s="10">
        <f t="shared" si="98"/>
        <v>0</v>
      </c>
    </row>
    <row r="275" spans="1:18">
      <c r="A275" s="66">
        <v>6</v>
      </c>
      <c r="B275" s="66"/>
      <c r="C275" s="12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3">
        <f t="shared" si="94"/>
        <v>0</v>
      </c>
      <c r="O275" s="9">
        <f t="shared" si="95"/>
        <v>0</v>
      </c>
      <c r="P275" s="4">
        <f t="shared" si="99"/>
        <v>0</v>
      </c>
      <c r="Q275" s="11">
        <f t="shared" si="100"/>
        <v>0</v>
      </c>
      <c r="R275" s="10">
        <f t="shared" si="98"/>
        <v>0</v>
      </c>
    </row>
    <row r="276" spans="1:18">
      <c r="A276" s="66">
        <v>7</v>
      </c>
      <c r="B276" s="66"/>
      <c r="C276" s="12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3">
        <f t="shared" si="94"/>
        <v>0</v>
      </c>
      <c r="O276" s="9">
        <f t="shared" si="95"/>
        <v>0</v>
      </c>
      <c r="P276" s="4">
        <f t="shared" si="99"/>
        <v>0</v>
      </c>
      <c r="Q276" s="11">
        <f t="shared" si="100"/>
        <v>0</v>
      </c>
      <c r="R276" s="10">
        <f t="shared" si="98"/>
        <v>0</v>
      </c>
    </row>
    <row r="277" spans="1:18">
      <c r="A277" s="66">
        <v>8</v>
      </c>
      <c r="B277" s="66"/>
      <c r="C277" s="12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3">
        <f t="shared" si="94"/>
        <v>0</v>
      </c>
      <c r="O277" s="9">
        <f t="shared" si="95"/>
        <v>0</v>
      </c>
      <c r="P277" s="4">
        <f t="shared" si="99"/>
        <v>0</v>
      </c>
      <c r="Q277" s="11">
        <f t="shared" si="100"/>
        <v>0</v>
      </c>
      <c r="R277" s="10">
        <f t="shared" si="98"/>
        <v>0</v>
      </c>
    </row>
    <row r="278" spans="1:18">
      <c r="A278" s="66">
        <v>9</v>
      </c>
      <c r="B278" s="66"/>
      <c r="C278" s="12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3">
        <f t="shared" si="94"/>
        <v>0</v>
      </c>
      <c r="O278" s="9">
        <f t="shared" si="95"/>
        <v>0</v>
      </c>
      <c r="P278" s="4">
        <f t="shared" si="99"/>
        <v>0</v>
      </c>
      <c r="Q278" s="11">
        <f t="shared" si="100"/>
        <v>0</v>
      </c>
      <c r="R278" s="10">
        <f t="shared" si="98"/>
        <v>0</v>
      </c>
    </row>
    <row r="279" spans="1:18">
      <c r="A279" s="66">
        <v>10</v>
      </c>
      <c r="B279" s="66"/>
      <c r="C279" s="12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3">
        <f t="shared" si="94"/>
        <v>0</v>
      </c>
      <c r="O279" s="9">
        <f t="shared" si="95"/>
        <v>0</v>
      </c>
      <c r="P279" s="4">
        <f t="shared" si="99"/>
        <v>0</v>
      </c>
      <c r="Q279" s="11">
        <f t="shared" si="100"/>
        <v>0</v>
      </c>
      <c r="R279" s="10">
        <f t="shared" si="98"/>
        <v>0</v>
      </c>
    </row>
    <row r="280" spans="1:18">
      <c r="A280" s="71" t="s">
        <v>34</v>
      </c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3"/>
      <c r="R280" s="10">
        <f>SUM(R270:R279)</f>
        <v>8.5303999999999984</v>
      </c>
    </row>
    <row r="281" spans="1:18" s="8" customFormat="1">
      <c r="A281" s="70" t="s">
        <v>108</v>
      </c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15"/>
      <c r="R281" s="16"/>
    </row>
    <row r="282" spans="1:18" ht="15.75">
      <c r="A282" s="24" t="s">
        <v>109</v>
      </c>
      <c r="B282" s="2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6"/>
    </row>
    <row r="283" spans="1:18">
      <c r="A283" s="48" t="s">
        <v>44</v>
      </c>
      <c r="B283" s="48"/>
      <c r="C283" s="48"/>
      <c r="D283" s="48"/>
      <c r="E283" s="48"/>
      <c r="F283" s="48"/>
      <c r="G283" s="48"/>
      <c r="H283" s="48"/>
      <c r="I283" s="48"/>
      <c r="J283" s="15"/>
      <c r="K283" s="15"/>
      <c r="L283" s="15"/>
      <c r="M283" s="15"/>
      <c r="N283" s="15"/>
      <c r="O283" s="15"/>
      <c r="P283" s="15"/>
      <c r="Q283" s="15"/>
      <c r="R283" s="16"/>
    </row>
    <row r="284" spans="1:18">
      <c r="A284" s="74" t="s">
        <v>110</v>
      </c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62"/>
      <c r="R284" s="8"/>
    </row>
    <row r="285" spans="1:18" ht="18">
      <c r="A285" s="75" t="s">
        <v>27</v>
      </c>
      <c r="B285" s="76"/>
      <c r="C285" s="76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62"/>
      <c r="R285" s="8"/>
    </row>
    <row r="286" spans="1:18">
      <c r="A286" s="74" t="s">
        <v>39</v>
      </c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62"/>
      <c r="R286" s="8"/>
    </row>
    <row r="287" spans="1:18">
      <c r="A287" s="66">
        <v>1</v>
      </c>
      <c r="B287" s="61" t="s">
        <v>111</v>
      </c>
      <c r="C287" s="12" t="s">
        <v>29</v>
      </c>
      <c r="D287" s="66" t="s">
        <v>30</v>
      </c>
      <c r="E287" s="66">
        <v>2</v>
      </c>
      <c r="F287" s="66" t="s">
        <v>47</v>
      </c>
      <c r="G287" s="66">
        <v>1</v>
      </c>
      <c r="H287" s="66" t="s">
        <v>32</v>
      </c>
      <c r="I287" s="66"/>
      <c r="J287" s="66">
        <v>25</v>
      </c>
      <c r="K287" s="66"/>
      <c r="L287" s="66">
        <v>6</v>
      </c>
      <c r="M287" s="66" t="s">
        <v>32</v>
      </c>
      <c r="N287" s="3">
        <f t="shared" ref="N287:N296" si="101">(IF(F287="OŽ",IF(L287=1,550.8,IF(L287=2,426.38,IF(L287=3,342.14,IF(L287=4,181.44,IF(L287=5,168.48,IF(L287=6,155.52,IF(L287=7,148.5,IF(L287=8,144,0))))))))+IF(L287&lt;=8,0,IF(L287&lt;=16,137.7,IF(L287&lt;=24,108,IF(L287&lt;=32,80.1,IF(L287&lt;=36,52.2,0)))))-IF(L287&lt;=8,0,IF(L287&lt;=16,(L287-9)*2.754,IF(L287&lt;=24,(L287-17)* 2.754,IF(L287&lt;=32,(L287-25)* 2.754,IF(L287&lt;=36,(L287-33)*2.754,0))))),0)+IF(F287="PČ",IF(L287=1,449,IF(L287=2,314.6,IF(L287=3,238,IF(L287=4,172,IF(L287=5,159,IF(L287=6,145,IF(L287=7,132,IF(L287=8,119,0))))))))+IF(L287&lt;=8,0,IF(L287&lt;=16,88,IF(L287&lt;=24,55,IF(L287&lt;=32,22,0))))-IF(L287&lt;=8,0,IF(L287&lt;=16,(L287-9)*2.245,IF(L287&lt;=24,(L287-17)*2.245,IF(L287&lt;=32,(L287-25)*2.245,0)))),0)+IF(F287="PČneol",IF(L287=1,85,IF(L287=2,64.61,IF(L287=3,50.76,IF(L287=4,16.25,IF(L287=5,15,IF(L287=6,13.75,IF(L287=7,12.5,IF(L287=8,11.25,0))))))))+IF(L287&lt;=8,0,IF(L287&lt;=16,9,0))-IF(L287&lt;=8,0,IF(L287&lt;=16,(L287-9)*0.425,0)),0)+IF(F287="PŽ",IF(L287=1,85,IF(L287=2,59.5,IF(L287=3,45,IF(L287=4,32.5,IF(L287=5,30,IF(L287=6,27.5,IF(L287=7,25,IF(L287=8,22.5,0))))))))+IF(L287&lt;=8,0,IF(L287&lt;=16,19,IF(L287&lt;=24,13,IF(L287&lt;=32,8,0))))-IF(L287&lt;=8,0,IF(L287&lt;=16,(L287-9)*0.425,IF(L287&lt;=24,(L287-17)*0.425,IF(L287&lt;=32,(L287-25)*0.425,0)))),0)+IF(F287="EČ",IF(L287=1,204,IF(L287=2,156.24,IF(L287=3,123.84,IF(L287=4,72,IF(L287=5,66,IF(L287=6,60,IF(L287=7,54,IF(L287=8,48,0))))))))+IF(L287&lt;=8,0,IF(L287&lt;=16,40,IF(L287&lt;=24,25,0)))-IF(L287&lt;=8,0,IF(L287&lt;=16,(L287-9)*1.02,IF(L287&lt;=24,(L287-17)*1.02,0))),0)+IF(F287="EČneol",IF(L287=1,68,IF(L287=2,51.69,IF(L287=3,40.61,IF(L287=4,13,IF(L287=5,12,IF(L287=6,11,IF(L287=7,10,IF(L287=8,9,0)))))))))+IF(F287="EŽ",IF(L287=1,68,IF(L287=2,47.6,IF(L287=3,36,IF(L287=4,18,IF(L287=5,16.5,IF(L287=6,15,IF(L287=7,13.5,IF(L287=8,12,0))))))))+IF(L287&lt;=8,0,IF(L287&lt;=16,10,IF(L287&lt;=24,6,0)))-IF(L287&lt;=8,0,IF(L287&lt;=16,(L287-9)*0.34,IF(L287&lt;=24,(L287-17)*0.34,0))),0)+IF(F287="PT",IF(L287=1,68,IF(L287=2,52.08,IF(L287=3,41.28,IF(L287=4,24,IF(L287=5,22,IF(L287=6,20,IF(L287=7,18,IF(L287=8,16,0))))))))+IF(L287&lt;=8,0,IF(L287&lt;=16,13,IF(L287&lt;=24,9,IF(L287&lt;=32,4,0))))-IF(L287&lt;=8,0,IF(L287&lt;=16,(L287-9)*0.34,IF(L287&lt;=24,(L287-17)*0.34,IF(L287&lt;=32,(L287-25)*0.34,0)))),0)+IF(F287="JOŽ",IF(L287=1,85,IF(L287=2,59.5,IF(L287=3,45,IF(L287=4,32.5,IF(L287=5,30,IF(L287=6,27.5,IF(L287=7,25,IF(L287=8,22.5,0))))))))+IF(L287&lt;=8,0,IF(L287&lt;=16,19,IF(L287&lt;=24,13,0)))-IF(L287&lt;=8,0,IF(L287&lt;=16,(L287-9)*0.425,IF(L287&lt;=24,(L287-17)*0.425,0))),0)+IF(F287="JPČ",IF(L287=1,68,IF(L287=2,47.6,IF(L287=3,36,IF(L287=4,26,IF(L287=5,24,IF(L287=6,22,IF(L287=7,20,IF(L287=8,18,0))))))))+IF(L287&lt;=8,0,IF(L287&lt;=16,13,IF(L287&lt;=24,9,0)))-IF(L287&lt;=8,0,IF(L287&lt;=16,(L287-9)*0.34,IF(L287&lt;=24,(L287-17)*0.34,0))),0)+IF(F287="JEČ",IF(L287=1,34,IF(L287=2,26.04,IF(L287=3,20.6,IF(L287=4,12,IF(L287=5,11,IF(L287=6,10,IF(L287=7,9,IF(L287=8,8,0))))))))+IF(L287&lt;=8,0,IF(L287&lt;=16,6,0))-IF(L287&lt;=8,0,IF(L287&lt;=16,(L287-9)*0.17,0)),0)+IF(F287="JEOF",IF(L287=1,34,IF(L287=2,26.04,IF(L287=3,20.6,IF(L287=4,12,IF(L287=5,11,IF(L287=6,10,IF(L287=7,9,IF(L287=8,8,0))))))))+IF(L287&lt;=8,0,IF(L287&lt;=16,6,0))-IF(L287&lt;=8,0,IF(L287&lt;=16,(L287-9)*0.17,0)),0)+IF(F287="JnPČ",IF(L287=1,51,IF(L287=2,35.7,IF(L287=3,27,IF(L287=4,19.5,IF(L287=5,18,IF(L287=6,16.5,IF(L287=7,15,IF(L287=8,13.5,0))))))))+IF(L287&lt;=8,0,IF(L287&lt;=16,10,0))-IF(L287&lt;=8,0,IF(L287&lt;=16,(L287-9)*0.255,0)),0)+IF(F287="JnEČ",IF(L287=1,25.5,IF(L287=2,19.53,IF(L287=3,15.48,IF(L287=4,9,IF(L287=5,8.25,IF(L287=6,7.5,IF(L287=7,6.75,IF(L287=8,6,0))))))))+IF(L287&lt;=8,0,IF(L287&lt;=16,5,0))-IF(L287&lt;=8,0,IF(L287&lt;=16,(L287-9)*0.1275,0)),0)+IF(F287="JčPČ",IF(L287=1,21.25,IF(L287=2,14.5,IF(L287=3,11.5,IF(L287=4,7,IF(L287=5,6.5,IF(L287=6,6,IF(L287=7,5.5,IF(L287=8,5,0))))))))+IF(L287&lt;=8,0,IF(L287&lt;=16,4,0))-IF(L287&lt;=8,0,IF(L287&lt;=16,(L287-9)*0.10625,0)),0)+IF(F287="JčEČ",IF(L287=1,17,IF(L287=2,13.02,IF(L287=3,10.32,IF(L287=4,6,IF(L287=5,5.5,IF(L287=6,5,IF(L287=7,4.5,IF(L287=8,4,0))))))))+IF(L287&lt;=8,0,IF(L287&lt;=16,3,0))-IF(L287&lt;=8,0,IF(L287&lt;=16,(L287-9)*0.085,0)),0)+IF(F287="NEAK",IF(L287=1,11.48,IF(L287=2,8.79,IF(L287=3,6.97,IF(L287=4,4.05,IF(L287=5,3.71,IF(L287=6,3.38,IF(L287=7,3.04,IF(L287=8,2.7,0))))))))+IF(L287&lt;=8,0,IF(L287&lt;=16,2,IF(L287&lt;=24,1.3,0)))-IF(L287&lt;=8,0,IF(L287&lt;=16,(L287-9)*0.0574,IF(L287&lt;=24,(L287-17)*0.0574,0))),0))*IF(L287&lt;0,1,IF(OR(F287="PČ",F287="PŽ",F287="PT"),IF(J287&lt;32,J287/32,1),1))* IF(L287&lt;0,1,IF(OR(F287="EČ",F287="EŽ",F287="JOŽ",F287="JPČ",F287="NEAK"),IF(J287&lt;24,J287/24,1),1))*IF(L287&lt;0,1,IF(OR(F287="PČneol",F287="JEČ",F287="JEOF",F287="JnPČ",F287="JnEČ",F287="JčPČ",F287="JčEČ"),IF(J287&lt;16,J287/16,1),1))*IF(L287&lt;0,1,IF(F287="EČneol",IF(J287&lt;8,J287/8,1),1))</f>
        <v>10</v>
      </c>
      <c r="O287" s="9">
        <f t="shared" ref="O287:O296" si="102">IF(F287="OŽ",N287,IF(H287="Ne",IF(J287*0.3&lt;J287-L287,N287,0),IF(J287*0.1&lt;J287-L287,N287,0)))</f>
        <v>10</v>
      </c>
      <c r="P287" s="4">
        <f t="shared" ref="P287" si="103">IF(O287=0,0,IF(F287="OŽ",IF(L287&gt;35,0,IF(J287&gt;35,(36-L287)*1.836,((36-L287)-(36-J287))*1.836)),0)+IF(F287="PČ",IF(L287&gt;31,0,IF(J287&gt;31,(32-L287)*1.347,((32-L287)-(32-J287))*1.347)),0)+ IF(F287="PČneol",IF(L287&gt;15,0,IF(J287&gt;15,(16-L287)*0.255,((16-L287)-(16-J287))*0.255)),0)+IF(F287="PŽ",IF(L287&gt;31,0,IF(J287&gt;31,(32-L287)*0.255,((32-L287)-(32-J287))*0.255)),0)+IF(F287="EČ",IF(L287&gt;23,0,IF(J287&gt;23,(24-L287)*0.612,((24-L287)-(24-J287))*0.612)),0)+IF(F287="EČneol",IF(L287&gt;7,0,IF(J287&gt;7,(8-L287)*0.204,((8-L287)-(8-J287))*0.204)),0)+IF(F287="EŽ",IF(L287&gt;23,0,IF(J287&gt;23,(24-L287)*0.204,((24-L287)-(24-J287))*0.204)),0)+IF(F287="PT",IF(L287&gt;31,0,IF(J287&gt;31,(32-L287)*0.204,((32-L287)-(32-J287))*0.204)),0)+IF(F287="JOŽ",IF(L287&gt;23,0,IF(J287&gt;23,(24-L287)*0.255,((24-L287)-(24-J287))*0.255)),0)+IF(F287="JPČ",IF(L287&gt;23,0,IF(J287&gt;23,(24-L287)*0.204,((24-L287)-(24-J287))*0.204)),0)+IF(F287="JEČ",IF(L287&gt;15,0,IF(J287&gt;15,(16-L287)*0.102,((16-L287)-(16-J287))*0.102)),0)+IF(F287="JEOF",IF(L287&gt;15,0,IF(J287&gt;15,(16-L287)*0.102,((16-L287)-(16-J287))*0.102)),0)+IF(F287="JnPČ",IF(L287&gt;15,0,IF(J287&gt;15,(16-L287)*0.153,((16-L287)-(16-J287))*0.153)),0)+IF(F287="JnEČ",IF(L287&gt;15,0,IF(J287&gt;15,(16-L287)*0.0765,((16-L287)-(16-J287))*0.0765)),0)+IF(F287="JčPČ",IF(L287&gt;15,0,IF(J287&gt;15,(16-L287)*0.06375,((16-L287)-(16-J287))*0.06375)),0)+IF(F287="JčEČ",IF(L287&gt;15,0,IF(J287&gt;15,(16-L287)*0.051,((16-L287)-(16-J287))*0.051)),0)+IF(F287="NEAK",IF(L287&gt;23,0,IF(J287&gt;23,(24-L287)*0.03444,((24-L287)-(24-J287))*0.03444)),0))</f>
        <v>1.02</v>
      </c>
      <c r="Q287" s="11">
        <f t="shared" ref="Q287" si="104">IF(ISERROR(P287*100/N287),0,(P287*100/N287))</f>
        <v>10.199999999999999</v>
      </c>
      <c r="R287" s="10">
        <f t="shared" ref="R287:R296" si="105">IF(Q287&lt;=30,O287+P287,O287+O287*0.3)*IF(G287=1,0.4,IF(G287=2,0.75,IF(G287="1 (kas 4 m. 1 k. nerengiamos)",0.52,1)))*IF(D287="olimpinė",1,IF(M287="Ne",0.5,1))*IF(OR(A$5="Lietuvos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federacija"),IF(OR(J287&lt;8,K287&lt;16),0,1),1)*E287*IF(I287&lt;=1,1,1/I287)*IF(OR(A$5="Lietuvos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8.8160000000000007</v>
      </c>
    </row>
    <row r="288" spans="1:18">
      <c r="A288" s="66">
        <v>2</v>
      </c>
      <c r="B288" s="60" t="s">
        <v>112</v>
      </c>
      <c r="C288" s="12" t="s">
        <v>29</v>
      </c>
      <c r="D288" s="66" t="s">
        <v>30</v>
      </c>
      <c r="E288" s="66">
        <v>2</v>
      </c>
      <c r="F288" s="66" t="s">
        <v>47</v>
      </c>
      <c r="G288" s="66">
        <v>1</v>
      </c>
      <c r="H288" s="66" t="s">
        <v>32</v>
      </c>
      <c r="I288" s="66"/>
      <c r="J288" s="66">
        <v>29</v>
      </c>
      <c r="K288" s="66"/>
      <c r="L288" s="66">
        <v>17</v>
      </c>
      <c r="M288" s="66" t="s">
        <v>32</v>
      </c>
      <c r="N288" s="3">
        <f t="shared" si="101"/>
        <v>0</v>
      </c>
      <c r="O288" s="9">
        <f t="shared" si="102"/>
        <v>0</v>
      </c>
      <c r="P288" s="4">
        <f t="shared" ref="P288:P296" si="106">IF(O288=0,0,IF(F288="OŽ",IF(L288&gt;35,0,IF(J288&gt;35,(36-L288)*1.836,((36-L288)-(36-J288))*1.836)),0)+IF(F288="PČ",IF(L288&gt;31,0,IF(J288&gt;31,(32-L288)*1.347,((32-L288)-(32-J288))*1.347)),0)+ IF(F288="PČneol",IF(L288&gt;15,0,IF(J288&gt;15,(16-L288)*0.255,((16-L288)-(16-J288))*0.255)),0)+IF(F288="PŽ",IF(L288&gt;31,0,IF(J288&gt;31,(32-L288)*0.255,((32-L288)-(32-J288))*0.255)),0)+IF(F288="EČ",IF(L288&gt;23,0,IF(J288&gt;23,(24-L288)*0.612,((24-L288)-(24-J288))*0.612)),0)+IF(F288="EČneol",IF(L288&gt;7,0,IF(J288&gt;7,(8-L288)*0.204,((8-L288)-(8-J288))*0.204)),0)+IF(F288="EŽ",IF(L288&gt;23,0,IF(J288&gt;23,(24-L288)*0.204,((24-L288)-(24-J288))*0.204)),0)+IF(F288="PT",IF(L288&gt;31,0,IF(J288&gt;31,(32-L288)*0.204,((32-L288)-(32-J288))*0.204)),0)+IF(F288="JOŽ",IF(L288&gt;23,0,IF(J288&gt;23,(24-L288)*0.255,((24-L288)-(24-J288))*0.255)),0)+IF(F288="JPČ",IF(L288&gt;23,0,IF(J288&gt;23,(24-L288)*0.204,((24-L288)-(24-J288))*0.204)),0)+IF(F288="JEČ",IF(L288&gt;15,0,IF(J288&gt;15,(16-L288)*0.102,((16-L288)-(16-J288))*0.102)),0)+IF(F288="JEOF",IF(L288&gt;15,0,IF(J288&gt;15,(16-L288)*0.102,((16-L288)-(16-J288))*0.102)),0)+IF(F288="JnPČ",IF(L288&gt;15,0,IF(J288&gt;15,(16-L288)*0.153,((16-L288)-(16-J288))*0.153)),0)+IF(F288="JnEČ",IF(L288&gt;15,0,IF(J288&gt;15,(16-L288)*0.0765,((16-L288)-(16-J288))*0.0765)),0)+IF(F288="JčPČ",IF(L288&gt;15,0,IF(J288&gt;15,(16-L288)*0.06375,((16-L288)-(16-J288))*0.06375)),0)+IF(F288="JčEČ",IF(L288&gt;15,0,IF(J288&gt;15,(16-L288)*0.051,((16-L288)-(16-J288))*0.051)),0)+IF(F288="NEAK",IF(L288&gt;23,0,IF(J288&gt;23,(24-L288)*0.03444,((24-L288)-(24-J288))*0.03444)),0))</f>
        <v>0</v>
      </c>
      <c r="Q288" s="11">
        <f t="shared" ref="Q288:Q296" si="107">IF(ISERROR(P288*100/N288),0,(P288*100/N288))</f>
        <v>0</v>
      </c>
      <c r="R288" s="10">
        <f t="shared" si="105"/>
        <v>0</v>
      </c>
    </row>
    <row r="289" spans="1:18">
      <c r="A289" s="66">
        <v>3</v>
      </c>
      <c r="B289" s="66"/>
      <c r="C289" s="12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3">
        <f t="shared" si="101"/>
        <v>0</v>
      </c>
      <c r="O289" s="9">
        <f t="shared" si="102"/>
        <v>0</v>
      </c>
      <c r="P289" s="4">
        <f t="shared" si="106"/>
        <v>0</v>
      </c>
      <c r="Q289" s="11">
        <f t="shared" si="107"/>
        <v>0</v>
      </c>
      <c r="R289" s="10">
        <f t="shared" si="105"/>
        <v>0</v>
      </c>
    </row>
    <row r="290" spans="1:18">
      <c r="A290" s="66">
        <v>4</v>
      </c>
      <c r="B290" s="66"/>
      <c r="C290" s="12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3">
        <f t="shared" si="101"/>
        <v>0</v>
      </c>
      <c r="O290" s="9">
        <f t="shared" si="102"/>
        <v>0</v>
      </c>
      <c r="P290" s="4">
        <f t="shared" si="106"/>
        <v>0</v>
      </c>
      <c r="Q290" s="11">
        <f t="shared" si="107"/>
        <v>0</v>
      </c>
      <c r="R290" s="10">
        <f t="shared" si="105"/>
        <v>0</v>
      </c>
    </row>
    <row r="291" spans="1:18">
      <c r="A291" s="66">
        <v>5</v>
      </c>
      <c r="B291" s="66"/>
      <c r="C291" s="12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3">
        <f t="shared" si="101"/>
        <v>0</v>
      </c>
      <c r="O291" s="9">
        <f t="shared" si="102"/>
        <v>0</v>
      </c>
      <c r="P291" s="4">
        <f t="shared" si="106"/>
        <v>0</v>
      </c>
      <c r="Q291" s="11">
        <f t="shared" si="107"/>
        <v>0</v>
      </c>
      <c r="R291" s="10">
        <f t="shared" si="105"/>
        <v>0</v>
      </c>
    </row>
    <row r="292" spans="1:18">
      <c r="A292" s="66">
        <v>6</v>
      </c>
      <c r="B292" s="66"/>
      <c r="C292" s="12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3">
        <f t="shared" si="101"/>
        <v>0</v>
      </c>
      <c r="O292" s="9">
        <f t="shared" si="102"/>
        <v>0</v>
      </c>
      <c r="P292" s="4">
        <f t="shared" si="106"/>
        <v>0</v>
      </c>
      <c r="Q292" s="11">
        <f t="shared" si="107"/>
        <v>0</v>
      </c>
      <c r="R292" s="10">
        <f t="shared" si="105"/>
        <v>0</v>
      </c>
    </row>
    <row r="293" spans="1:18">
      <c r="A293" s="66">
        <v>7</v>
      </c>
      <c r="B293" s="66"/>
      <c r="C293" s="12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3">
        <f t="shared" si="101"/>
        <v>0</v>
      </c>
      <c r="O293" s="9">
        <f t="shared" si="102"/>
        <v>0</v>
      </c>
      <c r="P293" s="4">
        <f t="shared" si="106"/>
        <v>0</v>
      </c>
      <c r="Q293" s="11">
        <f t="shared" si="107"/>
        <v>0</v>
      </c>
      <c r="R293" s="10">
        <f t="shared" si="105"/>
        <v>0</v>
      </c>
    </row>
    <row r="294" spans="1:18">
      <c r="A294" s="66">
        <v>8</v>
      </c>
      <c r="B294" s="66"/>
      <c r="C294" s="12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3">
        <f t="shared" si="101"/>
        <v>0</v>
      </c>
      <c r="O294" s="9">
        <f t="shared" si="102"/>
        <v>0</v>
      </c>
      <c r="P294" s="4">
        <f t="shared" si="106"/>
        <v>0</v>
      </c>
      <c r="Q294" s="11">
        <f t="shared" si="107"/>
        <v>0</v>
      </c>
      <c r="R294" s="10">
        <f t="shared" si="105"/>
        <v>0</v>
      </c>
    </row>
    <row r="295" spans="1:18">
      <c r="A295" s="66">
        <v>9</v>
      </c>
      <c r="B295" s="66"/>
      <c r="C295" s="12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3">
        <f t="shared" si="101"/>
        <v>0</v>
      </c>
      <c r="O295" s="9">
        <f t="shared" si="102"/>
        <v>0</v>
      </c>
      <c r="P295" s="4">
        <f t="shared" si="106"/>
        <v>0</v>
      </c>
      <c r="Q295" s="11">
        <f t="shared" si="107"/>
        <v>0</v>
      </c>
      <c r="R295" s="10">
        <f t="shared" si="105"/>
        <v>0</v>
      </c>
    </row>
    <row r="296" spans="1:18">
      <c r="A296" s="66">
        <v>10</v>
      </c>
      <c r="B296" s="66"/>
      <c r="C296" s="12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3">
        <f t="shared" si="101"/>
        <v>0</v>
      </c>
      <c r="O296" s="9">
        <f t="shared" si="102"/>
        <v>0</v>
      </c>
      <c r="P296" s="4">
        <f t="shared" si="106"/>
        <v>0</v>
      </c>
      <c r="Q296" s="11">
        <f t="shared" si="107"/>
        <v>0</v>
      </c>
      <c r="R296" s="10">
        <f t="shared" si="105"/>
        <v>0</v>
      </c>
    </row>
    <row r="297" spans="1:18">
      <c r="A297" s="71" t="s">
        <v>34</v>
      </c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3"/>
      <c r="R297" s="10">
        <f>SUM(R287:R296)</f>
        <v>8.8160000000000007</v>
      </c>
    </row>
    <row r="298" spans="1:18" s="8" customFormat="1">
      <c r="A298" s="70" t="s">
        <v>113</v>
      </c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15"/>
      <c r="R298" s="16"/>
    </row>
    <row r="299" spans="1:18" ht="15.75">
      <c r="A299" s="24" t="s">
        <v>114</v>
      </c>
      <c r="B299" s="24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6"/>
    </row>
    <row r="300" spans="1:18">
      <c r="A300" s="48" t="s">
        <v>44</v>
      </c>
      <c r="B300" s="48"/>
      <c r="C300" s="48"/>
      <c r="D300" s="48"/>
      <c r="E300" s="48"/>
      <c r="F300" s="48"/>
      <c r="G300" s="48"/>
      <c r="H300" s="48"/>
      <c r="I300" s="48"/>
      <c r="J300" s="15"/>
      <c r="K300" s="15"/>
      <c r="L300" s="15"/>
      <c r="M300" s="15"/>
      <c r="N300" s="15"/>
      <c r="O300" s="15"/>
      <c r="P300" s="15"/>
      <c r="Q300" s="15"/>
      <c r="R300" s="16"/>
    </row>
    <row r="301" spans="1:18" s="8" customFormat="1">
      <c r="A301" s="48"/>
      <c r="B301" s="48"/>
      <c r="C301" s="48"/>
      <c r="D301" s="48"/>
      <c r="E301" s="48"/>
      <c r="F301" s="48"/>
      <c r="G301" s="48"/>
      <c r="H301" s="48"/>
      <c r="I301" s="48"/>
      <c r="J301" s="15"/>
      <c r="K301" s="15"/>
      <c r="L301" s="15"/>
      <c r="M301" s="15"/>
      <c r="N301" s="15"/>
      <c r="O301" s="15"/>
      <c r="P301" s="15"/>
      <c r="Q301" s="15"/>
      <c r="R301" s="16"/>
    </row>
    <row r="302" spans="1:18">
      <c r="A302" s="74" t="s">
        <v>115</v>
      </c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62"/>
      <c r="R302" s="8"/>
    </row>
    <row r="303" spans="1:18" ht="15.6" customHeight="1">
      <c r="A303" s="75" t="s">
        <v>27</v>
      </c>
      <c r="B303" s="76"/>
      <c r="C303" s="76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62"/>
      <c r="R303" s="8"/>
    </row>
    <row r="304" spans="1:18" ht="17.45" customHeight="1">
      <c r="A304" s="74" t="s">
        <v>39</v>
      </c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62"/>
      <c r="R304" s="8"/>
    </row>
    <row r="305" spans="1:18">
      <c r="A305" s="66">
        <v>1</v>
      </c>
      <c r="B305" s="66"/>
      <c r="C305" s="12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3">
        <f t="shared" ref="N305:N314" si="108">(IF(F305="OŽ",IF(L305=1,550.8,IF(L305=2,426.38,IF(L305=3,342.14,IF(L305=4,181.44,IF(L305=5,168.48,IF(L305=6,155.52,IF(L305=7,148.5,IF(L305=8,144,0))))))))+IF(L305&lt;=8,0,IF(L305&lt;=16,137.7,IF(L305&lt;=24,108,IF(L305&lt;=32,80.1,IF(L305&lt;=36,52.2,0)))))-IF(L305&lt;=8,0,IF(L305&lt;=16,(L305-9)*2.754,IF(L305&lt;=24,(L305-17)* 2.754,IF(L305&lt;=32,(L305-25)* 2.754,IF(L305&lt;=36,(L305-33)*2.754,0))))),0)+IF(F305="PČ",IF(L305=1,449,IF(L305=2,314.6,IF(L305=3,238,IF(L305=4,172,IF(L305=5,159,IF(L305=6,145,IF(L305=7,132,IF(L305=8,119,0))))))))+IF(L305&lt;=8,0,IF(L305&lt;=16,88,IF(L305&lt;=24,55,IF(L305&lt;=32,22,0))))-IF(L305&lt;=8,0,IF(L305&lt;=16,(L305-9)*2.245,IF(L305&lt;=24,(L305-17)*2.245,IF(L305&lt;=32,(L305-25)*2.245,0)))),0)+IF(F305="PČneol",IF(L305=1,85,IF(L305=2,64.61,IF(L305=3,50.76,IF(L305=4,16.25,IF(L305=5,15,IF(L305=6,13.75,IF(L305=7,12.5,IF(L305=8,11.25,0))))))))+IF(L305&lt;=8,0,IF(L305&lt;=16,9,0))-IF(L305&lt;=8,0,IF(L305&lt;=16,(L305-9)*0.425,0)),0)+IF(F305="PŽ",IF(L305=1,85,IF(L305=2,59.5,IF(L305=3,45,IF(L305=4,32.5,IF(L305=5,30,IF(L305=6,27.5,IF(L305=7,25,IF(L305=8,22.5,0))))))))+IF(L305&lt;=8,0,IF(L305&lt;=16,19,IF(L305&lt;=24,13,IF(L305&lt;=32,8,0))))-IF(L305&lt;=8,0,IF(L305&lt;=16,(L305-9)*0.425,IF(L305&lt;=24,(L305-17)*0.425,IF(L305&lt;=32,(L305-25)*0.425,0)))),0)+IF(F305="EČ",IF(L305=1,204,IF(L305=2,156.24,IF(L305=3,123.84,IF(L305=4,72,IF(L305=5,66,IF(L305=6,60,IF(L305=7,54,IF(L305=8,48,0))))))))+IF(L305&lt;=8,0,IF(L305&lt;=16,40,IF(L305&lt;=24,25,0)))-IF(L305&lt;=8,0,IF(L305&lt;=16,(L305-9)*1.02,IF(L305&lt;=24,(L305-17)*1.02,0))),0)+IF(F305="EČneol",IF(L305=1,68,IF(L305=2,51.69,IF(L305=3,40.61,IF(L305=4,13,IF(L305=5,12,IF(L305=6,11,IF(L305=7,10,IF(L305=8,9,0)))))))))+IF(F305="EŽ",IF(L305=1,68,IF(L305=2,47.6,IF(L305=3,36,IF(L305=4,18,IF(L305=5,16.5,IF(L305=6,15,IF(L305=7,13.5,IF(L305=8,12,0))))))))+IF(L305&lt;=8,0,IF(L305&lt;=16,10,IF(L305&lt;=24,6,0)))-IF(L305&lt;=8,0,IF(L305&lt;=16,(L305-9)*0.34,IF(L305&lt;=24,(L305-17)*0.34,0))),0)+IF(F305="PT",IF(L305=1,68,IF(L305=2,52.08,IF(L305=3,41.28,IF(L305=4,24,IF(L305=5,22,IF(L305=6,20,IF(L305=7,18,IF(L305=8,16,0))))))))+IF(L305&lt;=8,0,IF(L305&lt;=16,13,IF(L305&lt;=24,9,IF(L305&lt;=32,4,0))))-IF(L305&lt;=8,0,IF(L305&lt;=16,(L305-9)*0.34,IF(L305&lt;=24,(L305-17)*0.34,IF(L305&lt;=32,(L305-25)*0.34,0)))),0)+IF(F305="JOŽ",IF(L305=1,85,IF(L305=2,59.5,IF(L305=3,45,IF(L305=4,32.5,IF(L305=5,30,IF(L305=6,27.5,IF(L305=7,25,IF(L305=8,22.5,0))))))))+IF(L305&lt;=8,0,IF(L305&lt;=16,19,IF(L305&lt;=24,13,0)))-IF(L305&lt;=8,0,IF(L305&lt;=16,(L305-9)*0.425,IF(L305&lt;=24,(L305-17)*0.425,0))),0)+IF(F305="JPČ",IF(L305=1,68,IF(L305=2,47.6,IF(L305=3,36,IF(L305=4,26,IF(L305=5,24,IF(L305=6,22,IF(L305=7,20,IF(L305=8,18,0))))))))+IF(L305&lt;=8,0,IF(L305&lt;=16,13,IF(L305&lt;=24,9,0)))-IF(L305&lt;=8,0,IF(L305&lt;=16,(L305-9)*0.34,IF(L305&lt;=24,(L305-17)*0.34,0))),0)+IF(F305="JEČ",IF(L305=1,34,IF(L305=2,26.04,IF(L305=3,20.6,IF(L305=4,12,IF(L305=5,11,IF(L305=6,10,IF(L305=7,9,IF(L305=8,8,0))))))))+IF(L305&lt;=8,0,IF(L305&lt;=16,6,0))-IF(L305&lt;=8,0,IF(L305&lt;=16,(L305-9)*0.17,0)),0)+IF(F305="JEOF",IF(L305=1,34,IF(L305=2,26.04,IF(L305=3,20.6,IF(L305=4,12,IF(L305=5,11,IF(L305=6,10,IF(L305=7,9,IF(L305=8,8,0))))))))+IF(L305&lt;=8,0,IF(L305&lt;=16,6,0))-IF(L305&lt;=8,0,IF(L305&lt;=16,(L305-9)*0.17,0)),0)+IF(F305="JnPČ",IF(L305=1,51,IF(L305=2,35.7,IF(L305=3,27,IF(L305=4,19.5,IF(L305=5,18,IF(L305=6,16.5,IF(L305=7,15,IF(L305=8,13.5,0))))))))+IF(L305&lt;=8,0,IF(L305&lt;=16,10,0))-IF(L305&lt;=8,0,IF(L305&lt;=16,(L305-9)*0.255,0)),0)+IF(F305="JnEČ",IF(L305=1,25.5,IF(L305=2,19.53,IF(L305=3,15.48,IF(L305=4,9,IF(L305=5,8.25,IF(L305=6,7.5,IF(L305=7,6.75,IF(L305=8,6,0))))))))+IF(L305&lt;=8,0,IF(L305&lt;=16,5,0))-IF(L305&lt;=8,0,IF(L305&lt;=16,(L305-9)*0.1275,0)),0)+IF(F305="JčPČ",IF(L305=1,21.25,IF(L305=2,14.5,IF(L305=3,11.5,IF(L305=4,7,IF(L305=5,6.5,IF(L305=6,6,IF(L305=7,5.5,IF(L305=8,5,0))))))))+IF(L305&lt;=8,0,IF(L305&lt;=16,4,0))-IF(L305&lt;=8,0,IF(L305&lt;=16,(L305-9)*0.10625,0)),0)+IF(F305="JčEČ",IF(L305=1,17,IF(L305=2,13.02,IF(L305=3,10.32,IF(L305=4,6,IF(L305=5,5.5,IF(L305=6,5,IF(L305=7,4.5,IF(L305=8,4,0))))))))+IF(L305&lt;=8,0,IF(L305&lt;=16,3,0))-IF(L305&lt;=8,0,IF(L305&lt;=16,(L305-9)*0.085,0)),0)+IF(F305="NEAK",IF(L305=1,11.48,IF(L305=2,8.79,IF(L305=3,6.97,IF(L305=4,4.05,IF(L305=5,3.71,IF(L305=6,3.38,IF(L305=7,3.04,IF(L305=8,2.7,0))))))))+IF(L305&lt;=8,0,IF(L305&lt;=16,2,IF(L305&lt;=24,1.3,0)))-IF(L305&lt;=8,0,IF(L305&lt;=16,(L305-9)*0.0574,IF(L305&lt;=24,(L305-17)*0.0574,0))),0))*IF(L305&lt;0,1,IF(OR(F305="PČ",F305="PŽ",F305="PT"),IF(J305&lt;32,J305/32,1),1))* IF(L305&lt;0,1,IF(OR(F305="EČ",F305="EŽ",F305="JOŽ",F305="JPČ",F305="NEAK"),IF(J305&lt;24,J305/24,1),1))*IF(L305&lt;0,1,IF(OR(F305="PČneol",F305="JEČ",F305="JEOF",F305="JnPČ",F305="JnEČ",F305="JčPČ",F305="JčEČ"),IF(J305&lt;16,J305/16,1),1))*IF(L305&lt;0,1,IF(F305="EČneol",IF(J305&lt;8,J305/8,1),1))</f>
        <v>0</v>
      </c>
      <c r="O305" s="9">
        <f t="shared" ref="O305:O314" si="109">IF(F305="OŽ",N305,IF(H305="Ne",IF(J305*0.3&lt;J305-L305,N305,0),IF(J305*0.1&lt;J305-L305,N305,0)))</f>
        <v>0</v>
      </c>
      <c r="P305" s="4">
        <f t="shared" ref="P305" si="110">IF(O305=0,0,IF(F305="OŽ",IF(L305&gt;35,0,IF(J305&gt;35,(36-L305)*1.836,((36-L305)-(36-J305))*1.836)),0)+IF(F305="PČ",IF(L305&gt;31,0,IF(J305&gt;31,(32-L305)*1.347,((32-L305)-(32-J305))*1.347)),0)+ IF(F305="PČneol",IF(L305&gt;15,0,IF(J305&gt;15,(16-L305)*0.255,((16-L305)-(16-J305))*0.255)),0)+IF(F305="PŽ",IF(L305&gt;31,0,IF(J305&gt;31,(32-L305)*0.255,((32-L305)-(32-J305))*0.255)),0)+IF(F305="EČ",IF(L305&gt;23,0,IF(J305&gt;23,(24-L305)*0.612,((24-L305)-(24-J305))*0.612)),0)+IF(F305="EČneol",IF(L305&gt;7,0,IF(J305&gt;7,(8-L305)*0.204,((8-L305)-(8-J305))*0.204)),0)+IF(F305="EŽ",IF(L305&gt;23,0,IF(J305&gt;23,(24-L305)*0.204,((24-L305)-(24-J305))*0.204)),0)+IF(F305="PT",IF(L305&gt;31,0,IF(J305&gt;31,(32-L305)*0.204,((32-L305)-(32-J305))*0.204)),0)+IF(F305="JOŽ",IF(L305&gt;23,0,IF(J305&gt;23,(24-L305)*0.255,((24-L305)-(24-J305))*0.255)),0)+IF(F305="JPČ",IF(L305&gt;23,0,IF(J305&gt;23,(24-L305)*0.204,((24-L305)-(24-J305))*0.204)),0)+IF(F305="JEČ",IF(L305&gt;15,0,IF(J305&gt;15,(16-L305)*0.102,((16-L305)-(16-J305))*0.102)),0)+IF(F305="JEOF",IF(L305&gt;15,0,IF(J305&gt;15,(16-L305)*0.102,((16-L305)-(16-J305))*0.102)),0)+IF(F305="JnPČ",IF(L305&gt;15,0,IF(J305&gt;15,(16-L305)*0.153,((16-L305)-(16-J305))*0.153)),0)+IF(F305="JnEČ",IF(L305&gt;15,0,IF(J305&gt;15,(16-L305)*0.0765,((16-L305)-(16-J305))*0.0765)),0)+IF(F305="JčPČ",IF(L305&gt;15,0,IF(J305&gt;15,(16-L305)*0.06375,((16-L305)-(16-J305))*0.06375)),0)+IF(F305="JčEČ",IF(L305&gt;15,0,IF(J305&gt;15,(16-L305)*0.051,((16-L305)-(16-J305))*0.051)),0)+IF(F305="NEAK",IF(L305&gt;23,0,IF(J305&gt;23,(24-L305)*0.03444,((24-L305)-(24-J305))*0.03444)),0))</f>
        <v>0</v>
      </c>
      <c r="Q305" s="11">
        <f t="shared" ref="Q305" si="111">IF(ISERROR(P305*100/N305),0,(P305*100/N305))</f>
        <v>0</v>
      </c>
      <c r="R305" s="10">
        <f t="shared" ref="R305:R314" si="112">IF(Q305&lt;=30,O305+P305,O305+O305*0.3)*IF(G305=1,0.4,IF(G305=2,0.75,IF(G305="1 (kas 4 m. 1 k. nerengiamos)",0.52,1)))*IF(D305="olimpinė",1,IF(M305="Ne",0.5,1))*IF(OR(A$5="Lietuvos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federacija"),IF(OR(J305&lt;8,K305&lt;16),0,1),1)*E305*IF(I305&lt;=1,1,1/I305)*IF(OR(A$5="Lietuvos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06" spans="1:18">
      <c r="A306" s="66">
        <v>2</v>
      </c>
      <c r="B306" s="66"/>
      <c r="C306" s="12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3">
        <f t="shared" si="108"/>
        <v>0</v>
      </c>
      <c r="O306" s="9">
        <f t="shared" si="109"/>
        <v>0</v>
      </c>
      <c r="P306" s="4">
        <f t="shared" ref="P306:P314" si="113">IF(O306=0,0,IF(F306="OŽ",IF(L306&gt;35,0,IF(J306&gt;35,(36-L306)*1.836,((36-L306)-(36-J306))*1.836)),0)+IF(F306="PČ",IF(L306&gt;31,0,IF(J306&gt;31,(32-L306)*1.347,((32-L306)-(32-J306))*1.347)),0)+ IF(F306="PČneol",IF(L306&gt;15,0,IF(J306&gt;15,(16-L306)*0.255,((16-L306)-(16-J306))*0.255)),0)+IF(F306="PŽ",IF(L306&gt;31,0,IF(J306&gt;31,(32-L306)*0.255,((32-L306)-(32-J306))*0.255)),0)+IF(F306="EČ",IF(L306&gt;23,0,IF(J306&gt;23,(24-L306)*0.612,((24-L306)-(24-J306))*0.612)),0)+IF(F306="EČneol",IF(L306&gt;7,0,IF(J306&gt;7,(8-L306)*0.204,((8-L306)-(8-J306))*0.204)),0)+IF(F306="EŽ",IF(L306&gt;23,0,IF(J306&gt;23,(24-L306)*0.204,((24-L306)-(24-J306))*0.204)),0)+IF(F306="PT",IF(L306&gt;31,0,IF(J306&gt;31,(32-L306)*0.204,((32-L306)-(32-J306))*0.204)),0)+IF(F306="JOŽ",IF(L306&gt;23,0,IF(J306&gt;23,(24-L306)*0.255,((24-L306)-(24-J306))*0.255)),0)+IF(F306="JPČ",IF(L306&gt;23,0,IF(J306&gt;23,(24-L306)*0.204,((24-L306)-(24-J306))*0.204)),0)+IF(F306="JEČ",IF(L306&gt;15,0,IF(J306&gt;15,(16-L306)*0.102,((16-L306)-(16-J306))*0.102)),0)+IF(F306="JEOF",IF(L306&gt;15,0,IF(J306&gt;15,(16-L306)*0.102,((16-L306)-(16-J306))*0.102)),0)+IF(F306="JnPČ",IF(L306&gt;15,0,IF(J306&gt;15,(16-L306)*0.153,((16-L306)-(16-J306))*0.153)),0)+IF(F306="JnEČ",IF(L306&gt;15,0,IF(J306&gt;15,(16-L306)*0.0765,((16-L306)-(16-J306))*0.0765)),0)+IF(F306="JčPČ",IF(L306&gt;15,0,IF(J306&gt;15,(16-L306)*0.06375,((16-L306)-(16-J306))*0.06375)),0)+IF(F306="JčEČ",IF(L306&gt;15,0,IF(J306&gt;15,(16-L306)*0.051,((16-L306)-(16-J306))*0.051)),0)+IF(F306="NEAK",IF(L306&gt;23,0,IF(J306&gt;23,(24-L306)*0.03444,((24-L306)-(24-J306))*0.03444)),0))</f>
        <v>0</v>
      </c>
      <c r="Q306" s="11">
        <f t="shared" ref="Q306:Q314" si="114">IF(ISERROR(P306*100/N306),0,(P306*100/N306))</f>
        <v>0</v>
      </c>
      <c r="R306" s="10">
        <f t="shared" si="112"/>
        <v>0</v>
      </c>
    </row>
    <row r="307" spans="1:18">
      <c r="A307" s="66">
        <v>3</v>
      </c>
      <c r="B307" s="66"/>
      <c r="C307" s="12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3">
        <f t="shared" si="108"/>
        <v>0</v>
      </c>
      <c r="O307" s="9">
        <f t="shared" si="109"/>
        <v>0</v>
      </c>
      <c r="P307" s="4">
        <f t="shared" si="113"/>
        <v>0</v>
      </c>
      <c r="Q307" s="11">
        <f t="shared" si="114"/>
        <v>0</v>
      </c>
      <c r="R307" s="10">
        <f t="shared" si="112"/>
        <v>0</v>
      </c>
    </row>
    <row r="308" spans="1:18">
      <c r="A308" s="66">
        <v>4</v>
      </c>
      <c r="B308" s="66"/>
      <c r="C308" s="12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3">
        <f t="shared" si="108"/>
        <v>0</v>
      </c>
      <c r="O308" s="9">
        <f t="shared" si="109"/>
        <v>0</v>
      </c>
      <c r="P308" s="4">
        <f t="shared" si="113"/>
        <v>0</v>
      </c>
      <c r="Q308" s="11">
        <f t="shared" si="114"/>
        <v>0</v>
      </c>
      <c r="R308" s="10">
        <f t="shared" si="112"/>
        <v>0</v>
      </c>
    </row>
    <row r="309" spans="1:18">
      <c r="A309" s="66">
        <v>5</v>
      </c>
      <c r="B309" s="66"/>
      <c r="C309" s="12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3">
        <f t="shared" si="108"/>
        <v>0</v>
      </c>
      <c r="O309" s="9">
        <f t="shared" si="109"/>
        <v>0</v>
      </c>
      <c r="P309" s="4">
        <f t="shared" si="113"/>
        <v>0</v>
      </c>
      <c r="Q309" s="11">
        <f t="shared" si="114"/>
        <v>0</v>
      </c>
      <c r="R309" s="10">
        <f t="shared" si="112"/>
        <v>0</v>
      </c>
    </row>
    <row r="310" spans="1:18">
      <c r="A310" s="66">
        <v>6</v>
      </c>
      <c r="B310" s="66"/>
      <c r="C310" s="12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3">
        <f t="shared" si="108"/>
        <v>0</v>
      </c>
      <c r="O310" s="9">
        <f t="shared" si="109"/>
        <v>0</v>
      </c>
      <c r="P310" s="4">
        <f t="shared" si="113"/>
        <v>0</v>
      </c>
      <c r="Q310" s="11">
        <f t="shared" si="114"/>
        <v>0</v>
      </c>
      <c r="R310" s="10">
        <f t="shared" si="112"/>
        <v>0</v>
      </c>
    </row>
    <row r="311" spans="1:18">
      <c r="A311" s="66">
        <v>7</v>
      </c>
      <c r="B311" s="66"/>
      <c r="C311" s="12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3">
        <f t="shared" si="108"/>
        <v>0</v>
      </c>
      <c r="O311" s="9">
        <f t="shared" si="109"/>
        <v>0</v>
      </c>
      <c r="P311" s="4">
        <f t="shared" si="113"/>
        <v>0</v>
      </c>
      <c r="Q311" s="11">
        <f t="shared" si="114"/>
        <v>0</v>
      </c>
      <c r="R311" s="10">
        <f t="shared" si="112"/>
        <v>0</v>
      </c>
    </row>
    <row r="312" spans="1:18">
      <c r="A312" s="66">
        <v>8</v>
      </c>
      <c r="B312" s="66"/>
      <c r="C312" s="12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3">
        <f t="shared" si="108"/>
        <v>0</v>
      </c>
      <c r="O312" s="9">
        <f t="shared" si="109"/>
        <v>0</v>
      </c>
      <c r="P312" s="4">
        <f t="shared" si="113"/>
        <v>0</v>
      </c>
      <c r="Q312" s="11">
        <f t="shared" si="114"/>
        <v>0</v>
      </c>
      <c r="R312" s="10">
        <f t="shared" si="112"/>
        <v>0</v>
      </c>
    </row>
    <row r="313" spans="1:18">
      <c r="A313" s="66">
        <v>9</v>
      </c>
      <c r="B313" s="66"/>
      <c r="C313" s="12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3">
        <f t="shared" si="108"/>
        <v>0</v>
      </c>
      <c r="O313" s="9">
        <f t="shared" si="109"/>
        <v>0</v>
      </c>
      <c r="P313" s="4">
        <f t="shared" si="113"/>
        <v>0</v>
      </c>
      <c r="Q313" s="11">
        <f t="shared" si="114"/>
        <v>0</v>
      </c>
      <c r="R313" s="10">
        <f t="shared" si="112"/>
        <v>0</v>
      </c>
    </row>
    <row r="314" spans="1:18">
      <c r="A314" s="66">
        <v>10</v>
      </c>
      <c r="B314" s="66"/>
      <c r="C314" s="12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3">
        <f t="shared" si="108"/>
        <v>0</v>
      </c>
      <c r="O314" s="9">
        <f t="shared" si="109"/>
        <v>0</v>
      </c>
      <c r="P314" s="4">
        <f t="shared" si="113"/>
        <v>0</v>
      </c>
      <c r="Q314" s="11">
        <f t="shared" si="114"/>
        <v>0</v>
      </c>
      <c r="R314" s="10">
        <f t="shared" si="112"/>
        <v>0</v>
      </c>
    </row>
    <row r="315" spans="1:18">
      <c r="A315" s="71" t="s">
        <v>34</v>
      </c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3"/>
      <c r="R315" s="10">
        <f>SUM(R305:R314)</f>
        <v>0</v>
      </c>
    </row>
    <row r="316" spans="1:18" ht="15.75">
      <c r="A316" s="24" t="s">
        <v>116</v>
      </c>
      <c r="B316" s="24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6"/>
    </row>
    <row r="317" spans="1:18">
      <c r="A317" s="48" t="s">
        <v>44</v>
      </c>
      <c r="B317" s="48"/>
      <c r="C317" s="48"/>
      <c r="D317" s="48"/>
      <c r="E317" s="48"/>
      <c r="F317" s="48"/>
      <c r="G317" s="48"/>
      <c r="H317" s="48"/>
      <c r="I317" s="48"/>
      <c r="J317" s="15"/>
      <c r="K317" s="15"/>
      <c r="L317" s="15"/>
      <c r="M317" s="15"/>
      <c r="N317" s="15"/>
      <c r="O317" s="15"/>
      <c r="P317" s="15"/>
      <c r="Q317" s="15"/>
      <c r="R317" s="16"/>
    </row>
    <row r="318" spans="1:18" s="8" customFormat="1">
      <c r="A318" s="48"/>
      <c r="B318" s="48"/>
      <c r="C318" s="48"/>
      <c r="D318" s="48"/>
      <c r="E318" s="48"/>
      <c r="F318" s="48"/>
      <c r="G318" s="48"/>
      <c r="H318" s="48"/>
      <c r="I318" s="48"/>
      <c r="J318" s="15"/>
      <c r="K318" s="15"/>
      <c r="L318" s="15"/>
      <c r="M318" s="15"/>
      <c r="N318" s="15"/>
      <c r="O318" s="15"/>
      <c r="P318" s="15"/>
      <c r="Q318" s="15"/>
      <c r="R318" s="16"/>
    </row>
    <row r="319" spans="1:18">
      <c r="A319" s="74" t="s">
        <v>115</v>
      </c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62"/>
      <c r="R319" s="8"/>
    </row>
    <row r="320" spans="1:18" ht="18">
      <c r="A320" s="75" t="s">
        <v>27</v>
      </c>
      <c r="B320" s="76"/>
      <c r="C320" s="76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62"/>
      <c r="R320" s="8"/>
    </row>
    <row r="321" spans="1:18">
      <c r="A321" s="74" t="s">
        <v>39</v>
      </c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62"/>
      <c r="R321" s="8"/>
    </row>
    <row r="322" spans="1:18">
      <c r="A322" s="66">
        <v>1</v>
      </c>
      <c r="B322" s="66"/>
      <c r="C322" s="12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3">
        <f t="shared" ref="N322:N331" si="115">(IF(F322="OŽ",IF(L322=1,550.8,IF(L322=2,426.38,IF(L322=3,342.14,IF(L322=4,181.44,IF(L322=5,168.48,IF(L322=6,155.52,IF(L322=7,148.5,IF(L322=8,144,0))))))))+IF(L322&lt;=8,0,IF(L322&lt;=16,137.7,IF(L322&lt;=24,108,IF(L322&lt;=32,80.1,IF(L322&lt;=36,52.2,0)))))-IF(L322&lt;=8,0,IF(L322&lt;=16,(L322-9)*2.754,IF(L322&lt;=24,(L322-17)* 2.754,IF(L322&lt;=32,(L322-25)* 2.754,IF(L322&lt;=36,(L322-33)*2.754,0))))),0)+IF(F322="PČ",IF(L322=1,449,IF(L322=2,314.6,IF(L322=3,238,IF(L322=4,172,IF(L322=5,159,IF(L322=6,145,IF(L322=7,132,IF(L322=8,119,0))))))))+IF(L322&lt;=8,0,IF(L322&lt;=16,88,IF(L322&lt;=24,55,IF(L322&lt;=32,22,0))))-IF(L322&lt;=8,0,IF(L322&lt;=16,(L322-9)*2.245,IF(L322&lt;=24,(L322-17)*2.245,IF(L322&lt;=32,(L322-25)*2.245,0)))),0)+IF(F322="PČneol",IF(L322=1,85,IF(L322=2,64.61,IF(L322=3,50.76,IF(L322=4,16.25,IF(L322=5,15,IF(L322=6,13.75,IF(L322=7,12.5,IF(L322=8,11.25,0))))))))+IF(L322&lt;=8,0,IF(L322&lt;=16,9,0))-IF(L322&lt;=8,0,IF(L322&lt;=16,(L322-9)*0.425,0)),0)+IF(F322="PŽ",IF(L322=1,85,IF(L322=2,59.5,IF(L322=3,45,IF(L322=4,32.5,IF(L322=5,30,IF(L322=6,27.5,IF(L322=7,25,IF(L322=8,22.5,0))))))))+IF(L322&lt;=8,0,IF(L322&lt;=16,19,IF(L322&lt;=24,13,IF(L322&lt;=32,8,0))))-IF(L322&lt;=8,0,IF(L322&lt;=16,(L322-9)*0.425,IF(L322&lt;=24,(L322-17)*0.425,IF(L322&lt;=32,(L322-25)*0.425,0)))),0)+IF(F322="EČ",IF(L322=1,204,IF(L322=2,156.24,IF(L322=3,123.84,IF(L322=4,72,IF(L322=5,66,IF(L322=6,60,IF(L322=7,54,IF(L322=8,48,0))))))))+IF(L322&lt;=8,0,IF(L322&lt;=16,40,IF(L322&lt;=24,25,0)))-IF(L322&lt;=8,0,IF(L322&lt;=16,(L322-9)*1.02,IF(L322&lt;=24,(L322-17)*1.02,0))),0)+IF(F322="EČneol",IF(L322=1,68,IF(L322=2,51.69,IF(L322=3,40.61,IF(L322=4,13,IF(L322=5,12,IF(L322=6,11,IF(L322=7,10,IF(L322=8,9,0)))))))))+IF(F322="EŽ",IF(L322=1,68,IF(L322=2,47.6,IF(L322=3,36,IF(L322=4,18,IF(L322=5,16.5,IF(L322=6,15,IF(L322=7,13.5,IF(L322=8,12,0))))))))+IF(L322&lt;=8,0,IF(L322&lt;=16,10,IF(L322&lt;=24,6,0)))-IF(L322&lt;=8,0,IF(L322&lt;=16,(L322-9)*0.34,IF(L322&lt;=24,(L322-17)*0.34,0))),0)+IF(F322="PT",IF(L322=1,68,IF(L322=2,52.08,IF(L322=3,41.28,IF(L322=4,24,IF(L322=5,22,IF(L322=6,20,IF(L322=7,18,IF(L322=8,16,0))))))))+IF(L322&lt;=8,0,IF(L322&lt;=16,13,IF(L322&lt;=24,9,IF(L322&lt;=32,4,0))))-IF(L322&lt;=8,0,IF(L322&lt;=16,(L322-9)*0.34,IF(L322&lt;=24,(L322-17)*0.34,IF(L322&lt;=32,(L322-25)*0.34,0)))),0)+IF(F322="JOŽ",IF(L322=1,85,IF(L322=2,59.5,IF(L322=3,45,IF(L322=4,32.5,IF(L322=5,30,IF(L322=6,27.5,IF(L322=7,25,IF(L322=8,22.5,0))))))))+IF(L322&lt;=8,0,IF(L322&lt;=16,19,IF(L322&lt;=24,13,0)))-IF(L322&lt;=8,0,IF(L322&lt;=16,(L322-9)*0.425,IF(L322&lt;=24,(L322-17)*0.425,0))),0)+IF(F322="JPČ",IF(L322=1,68,IF(L322=2,47.6,IF(L322=3,36,IF(L322=4,26,IF(L322=5,24,IF(L322=6,22,IF(L322=7,20,IF(L322=8,18,0))))))))+IF(L322&lt;=8,0,IF(L322&lt;=16,13,IF(L322&lt;=24,9,0)))-IF(L322&lt;=8,0,IF(L322&lt;=16,(L322-9)*0.34,IF(L322&lt;=24,(L322-17)*0.34,0))),0)+IF(F322="JEČ",IF(L322=1,34,IF(L322=2,26.04,IF(L322=3,20.6,IF(L322=4,12,IF(L322=5,11,IF(L322=6,10,IF(L322=7,9,IF(L322=8,8,0))))))))+IF(L322&lt;=8,0,IF(L322&lt;=16,6,0))-IF(L322&lt;=8,0,IF(L322&lt;=16,(L322-9)*0.17,0)),0)+IF(F322="JEOF",IF(L322=1,34,IF(L322=2,26.04,IF(L322=3,20.6,IF(L322=4,12,IF(L322=5,11,IF(L322=6,10,IF(L322=7,9,IF(L322=8,8,0))))))))+IF(L322&lt;=8,0,IF(L322&lt;=16,6,0))-IF(L322&lt;=8,0,IF(L322&lt;=16,(L322-9)*0.17,0)),0)+IF(F322="JnPČ",IF(L322=1,51,IF(L322=2,35.7,IF(L322=3,27,IF(L322=4,19.5,IF(L322=5,18,IF(L322=6,16.5,IF(L322=7,15,IF(L322=8,13.5,0))))))))+IF(L322&lt;=8,0,IF(L322&lt;=16,10,0))-IF(L322&lt;=8,0,IF(L322&lt;=16,(L322-9)*0.255,0)),0)+IF(F322="JnEČ",IF(L322=1,25.5,IF(L322=2,19.53,IF(L322=3,15.48,IF(L322=4,9,IF(L322=5,8.25,IF(L322=6,7.5,IF(L322=7,6.75,IF(L322=8,6,0))))))))+IF(L322&lt;=8,0,IF(L322&lt;=16,5,0))-IF(L322&lt;=8,0,IF(L322&lt;=16,(L322-9)*0.1275,0)),0)+IF(F322="JčPČ",IF(L322=1,21.25,IF(L322=2,14.5,IF(L322=3,11.5,IF(L322=4,7,IF(L322=5,6.5,IF(L322=6,6,IF(L322=7,5.5,IF(L322=8,5,0))))))))+IF(L322&lt;=8,0,IF(L322&lt;=16,4,0))-IF(L322&lt;=8,0,IF(L322&lt;=16,(L322-9)*0.10625,0)),0)+IF(F322="JčEČ",IF(L322=1,17,IF(L322=2,13.02,IF(L322=3,10.32,IF(L322=4,6,IF(L322=5,5.5,IF(L322=6,5,IF(L322=7,4.5,IF(L322=8,4,0))))))))+IF(L322&lt;=8,0,IF(L322&lt;=16,3,0))-IF(L322&lt;=8,0,IF(L322&lt;=16,(L322-9)*0.085,0)),0)+IF(F322="NEAK",IF(L322=1,11.48,IF(L322=2,8.79,IF(L322=3,6.97,IF(L322=4,4.05,IF(L322=5,3.71,IF(L322=6,3.38,IF(L322=7,3.04,IF(L322=8,2.7,0))))))))+IF(L322&lt;=8,0,IF(L322&lt;=16,2,IF(L322&lt;=24,1.3,0)))-IF(L322&lt;=8,0,IF(L322&lt;=16,(L322-9)*0.0574,IF(L322&lt;=24,(L322-17)*0.0574,0))),0))*IF(L322&lt;0,1,IF(OR(F322="PČ",F322="PŽ",F322="PT"),IF(J322&lt;32,J322/32,1),1))* IF(L322&lt;0,1,IF(OR(F322="EČ",F322="EŽ",F322="JOŽ",F322="JPČ",F322="NEAK"),IF(J322&lt;24,J322/24,1),1))*IF(L322&lt;0,1,IF(OR(F322="PČneol",F322="JEČ",F322="JEOF",F322="JnPČ",F322="JnEČ",F322="JčPČ",F322="JčEČ"),IF(J322&lt;16,J322/16,1),1))*IF(L322&lt;0,1,IF(F322="EČneol",IF(J322&lt;8,J322/8,1),1))</f>
        <v>0</v>
      </c>
      <c r="O322" s="9">
        <f t="shared" ref="O322:O331" si="116">IF(F322="OŽ",N322,IF(H322="Ne",IF(J322*0.3&lt;J322-L322,N322,0),IF(J322*0.1&lt;J322-L322,N322,0)))</f>
        <v>0</v>
      </c>
      <c r="P322" s="4">
        <f t="shared" ref="P322" si="117">IF(O322=0,0,IF(F322="OŽ",IF(L322&gt;35,0,IF(J322&gt;35,(36-L322)*1.836,((36-L322)-(36-J322))*1.836)),0)+IF(F322="PČ",IF(L322&gt;31,0,IF(J322&gt;31,(32-L322)*1.347,((32-L322)-(32-J322))*1.347)),0)+ IF(F322="PČneol",IF(L322&gt;15,0,IF(J322&gt;15,(16-L322)*0.255,((16-L322)-(16-J322))*0.255)),0)+IF(F322="PŽ",IF(L322&gt;31,0,IF(J322&gt;31,(32-L322)*0.255,((32-L322)-(32-J322))*0.255)),0)+IF(F322="EČ",IF(L322&gt;23,0,IF(J322&gt;23,(24-L322)*0.612,((24-L322)-(24-J322))*0.612)),0)+IF(F322="EČneol",IF(L322&gt;7,0,IF(J322&gt;7,(8-L322)*0.204,((8-L322)-(8-J322))*0.204)),0)+IF(F322="EŽ",IF(L322&gt;23,0,IF(J322&gt;23,(24-L322)*0.204,((24-L322)-(24-J322))*0.204)),0)+IF(F322="PT",IF(L322&gt;31,0,IF(J322&gt;31,(32-L322)*0.204,((32-L322)-(32-J322))*0.204)),0)+IF(F322="JOŽ",IF(L322&gt;23,0,IF(J322&gt;23,(24-L322)*0.255,((24-L322)-(24-J322))*0.255)),0)+IF(F322="JPČ",IF(L322&gt;23,0,IF(J322&gt;23,(24-L322)*0.204,((24-L322)-(24-J322))*0.204)),0)+IF(F322="JEČ",IF(L322&gt;15,0,IF(J322&gt;15,(16-L322)*0.102,((16-L322)-(16-J322))*0.102)),0)+IF(F322="JEOF",IF(L322&gt;15,0,IF(J322&gt;15,(16-L322)*0.102,((16-L322)-(16-J322))*0.102)),0)+IF(F322="JnPČ",IF(L322&gt;15,0,IF(J322&gt;15,(16-L322)*0.153,((16-L322)-(16-J322))*0.153)),0)+IF(F322="JnEČ",IF(L322&gt;15,0,IF(J322&gt;15,(16-L322)*0.0765,((16-L322)-(16-J322))*0.0765)),0)+IF(F322="JčPČ",IF(L322&gt;15,0,IF(J322&gt;15,(16-L322)*0.06375,((16-L322)-(16-J322))*0.06375)),0)+IF(F322="JčEČ",IF(L322&gt;15,0,IF(J322&gt;15,(16-L322)*0.051,((16-L322)-(16-J322))*0.051)),0)+IF(F322="NEAK",IF(L322&gt;23,0,IF(J322&gt;23,(24-L322)*0.03444,((24-L322)-(24-J322))*0.03444)),0))</f>
        <v>0</v>
      </c>
      <c r="Q322" s="11">
        <f t="shared" ref="Q322" si="118">IF(ISERROR(P322*100/N322),0,(P322*100/N322))</f>
        <v>0</v>
      </c>
      <c r="R322" s="10">
        <f t="shared" ref="R322:R331" si="119">IF(Q322&lt;=30,O322+P322,O322+O322*0.3)*IF(G322=1,0.4,IF(G322=2,0.75,IF(G322="1 (kas 4 m. 1 k. nerengiamos)",0.52,1)))*IF(D322="olimpinė",1,IF(M322="Ne",0.5,1))*IF(OR(A$5="Lietuvos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federacija"),IF(OR(J322&lt;8,K322&lt;16),0,1),1)*E322*IF(I322&lt;=1,1,1/I322)*IF(OR(A$5="Lietuvos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3" spans="1:18">
      <c r="A323" s="66">
        <v>2</v>
      </c>
      <c r="B323" s="66"/>
      <c r="C323" s="12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3">
        <f t="shared" si="115"/>
        <v>0</v>
      </c>
      <c r="O323" s="9">
        <f t="shared" si="116"/>
        <v>0</v>
      </c>
      <c r="P323" s="4">
        <f t="shared" ref="P323:P331" si="120">IF(O323=0,0,IF(F323="OŽ",IF(L323&gt;35,0,IF(J323&gt;35,(36-L323)*1.836,((36-L323)-(36-J323))*1.836)),0)+IF(F323="PČ",IF(L323&gt;31,0,IF(J323&gt;31,(32-L323)*1.347,((32-L323)-(32-J323))*1.347)),0)+ IF(F323="PČneol",IF(L323&gt;15,0,IF(J323&gt;15,(16-L323)*0.255,((16-L323)-(16-J323))*0.255)),0)+IF(F323="PŽ",IF(L323&gt;31,0,IF(J323&gt;31,(32-L323)*0.255,((32-L323)-(32-J323))*0.255)),0)+IF(F323="EČ",IF(L323&gt;23,0,IF(J323&gt;23,(24-L323)*0.612,((24-L323)-(24-J323))*0.612)),0)+IF(F323="EČneol",IF(L323&gt;7,0,IF(J323&gt;7,(8-L323)*0.204,((8-L323)-(8-J323))*0.204)),0)+IF(F323="EŽ",IF(L323&gt;23,0,IF(J323&gt;23,(24-L323)*0.204,((24-L323)-(24-J323))*0.204)),0)+IF(F323="PT",IF(L323&gt;31,0,IF(J323&gt;31,(32-L323)*0.204,((32-L323)-(32-J323))*0.204)),0)+IF(F323="JOŽ",IF(L323&gt;23,0,IF(J323&gt;23,(24-L323)*0.255,((24-L323)-(24-J323))*0.255)),0)+IF(F323="JPČ",IF(L323&gt;23,0,IF(J323&gt;23,(24-L323)*0.204,((24-L323)-(24-J323))*0.204)),0)+IF(F323="JEČ",IF(L323&gt;15,0,IF(J323&gt;15,(16-L323)*0.102,((16-L323)-(16-J323))*0.102)),0)+IF(F323="JEOF",IF(L323&gt;15,0,IF(J323&gt;15,(16-L323)*0.102,((16-L323)-(16-J323))*0.102)),0)+IF(F323="JnPČ",IF(L323&gt;15,0,IF(J323&gt;15,(16-L323)*0.153,((16-L323)-(16-J323))*0.153)),0)+IF(F323="JnEČ",IF(L323&gt;15,0,IF(J323&gt;15,(16-L323)*0.0765,((16-L323)-(16-J323))*0.0765)),0)+IF(F323="JčPČ",IF(L323&gt;15,0,IF(J323&gt;15,(16-L323)*0.06375,((16-L323)-(16-J323))*0.06375)),0)+IF(F323="JčEČ",IF(L323&gt;15,0,IF(J323&gt;15,(16-L323)*0.051,((16-L323)-(16-J323))*0.051)),0)+IF(F323="NEAK",IF(L323&gt;23,0,IF(J323&gt;23,(24-L323)*0.03444,((24-L323)-(24-J323))*0.03444)),0))</f>
        <v>0</v>
      </c>
      <c r="Q323" s="11">
        <f t="shared" ref="Q323:Q331" si="121">IF(ISERROR(P323*100/N323),0,(P323*100/N323))</f>
        <v>0</v>
      </c>
      <c r="R323" s="10">
        <f t="shared" si="119"/>
        <v>0</v>
      </c>
    </row>
    <row r="324" spans="1:18">
      <c r="A324" s="66">
        <v>3</v>
      </c>
      <c r="B324" s="66"/>
      <c r="C324" s="12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3">
        <f t="shared" si="115"/>
        <v>0</v>
      </c>
      <c r="O324" s="9">
        <f t="shared" si="116"/>
        <v>0</v>
      </c>
      <c r="P324" s="4">
        <f t="shared" si="120"/>
        <v>0</v>
      </c>
      <c r="Q324" s="11">
        <f t="shared" si="121"/>
        <v>0</v>
      </c>
      <c r="R324" s="10">
        <f t="shared" si="119"/>
        <v>0</v>
      </c>
    </row>
    <row r="325" spans="1:18">
      <c r="A325" s="66">
        <v>4</v>
      </c>
      <c r="B325" s="66"/>
      <c r="C325" s="12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3">
        <f t="shared" si="115"/>
        <v>0</v>
      </c>
      <c r="O325" s="9">
        <f t="shared" si="116"/>
        <v>0</v>
      </c>
      <c r="P325" s="4">
        <f t="shared" si="120"/>
        <v>0</v>
      </c>
      <c r="Q325" s="11">
        <f t="shared" si="121"/>
        <v>0</v>
      </c>
      <c r="R325" s="10">
        <f t="shared" si="119"/>
        <v>0</v>
      </c>
    </row>
    <row r="326" spans="1:18">
      <c r="A326" s="66">
        <v>5</v>
      </c>
      <c r="B326" s="66"/>
      <c r="C326" s="12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3">
        <f t="shared" si="115"/>
        <v>0</v>
      </c>
      <c r="O326" s="9">
        <f t="shared" si="116"/>
        <v>0</v>
      </c>
      <c r="P326" s="4">
        <f t="shared" si="120"/>
        <v>0</v>
      </c>
      <c r="Q326" s="11">
        <f t="shared" si="121"/>
        <v>0</v>
      </c>
      <c r="R326" s="10">
        <f t="shared" si="119"/>
        <v>0</v>
      </c>
    </row>
    <row r="327" spans="1:18">
      <c r="A327" s="66">
        <v>6</v>
      </c>
      <c r="B327" s="66"/>
      <c r="C327" s="12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3">
        <f t="shared" si="115"/>
        <v>0</v>
      </c>
      <c r="O327" s="9">
        <f t="shared" si="116"/>
        <v>0</v>
      </c>
      <c r="P327" s="4">
        <f t="shared" si="120"/>
        <v>0</v>
      </c>
      <c r="Q327" s="11">
        <f t="shared" si="121"/>
        <v>0</v>
      </c>
      <c r="R327" s="10">
        <f t="shared" si="119"/>
        <v>0</v>
      </c>
    </row>
    <row r="328" spans="1:18">
      <c r="A328" s="66">
        <v>7</v>
      </c>
      <c r="B328" s="66"/>
      <c r="C328" s="12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3">
        <f t="shared" si="115"/>
        <v>0</v>
      </c>
      <c r="O328" s="9">
        <f t="shared" si="116"/>
        <v>0</v>
      </c>
      <c r="P328" s="4">
        <f t="shared" si="120"/>
        <v>0</v>
      </c>
      <c r="Q328" s="11">
        <f t="shared" si="121"/>
        <v>0</v>
      </c>
      <c r="R328" s="10">
        <f t="shared" si="119"/>
        <v>0</v>
      </c>
    </row>
    <row r="329" spans="1:18">
      <c r="A329" s="66">
        <v>8</v>
      </c>
      <c r="B329" s="66"/>
      <c r="C329" s="12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3">
        <f t="shared" si="115"/>
        <v>0</v>
      </c>
      <c r="O329" s="9">
        <f t="shared" si="116"/>
        <v>0</v>
      </c>
      <c r="P329" s="4">
        <f t="shared" si="120"/>
        <v>0</v>
      </c>
      <c r="Q329" s="11">
        <f t="shared" si="121"/>
        <v>0</v>
      </c>
      <c r="R329" s="10">
        <f t="shared" si="119"/>
        <v>0</v>
      </c>
    </row>
    <row r="330" spans="1:18">
      <c r="A330" s="66">
        <v>9</v>
      </c>
      <c r="B330" s="66"/>
      <c r="C330" s="12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3">
        <f t="shared" si="115"/>
        <v>0</v>
      </c>
      <c r="O330" s="9">
        <f t="shared" si="116"/>
        <v>0</v>
      </c>
      <c r="P330" s="4">
        <f t="shared" si="120"/>
        <v>0</v>
      </c>
      <c r="Q330" s="11">
        <f t="shared" si="121"/>
        <v>0</v>
      </c>
      <c r="R330" s="10">
        <f t="shared" si="119"/>
        <v>0</v>
      </c>
    </row>
    <row r="331" spans="1:18">
      <c r="A331" s="66">
        <v>10</v>
      </c>
      <c r="B331" s="66"/>
      <c r="C331" s="12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3">
        <f t="shared" si="115"/>
        <v>0</v>
      </c>
      <c r="O331" s="9">
        <f t="shared" si="116"/>
        <v>0</v>
      </c>
      <c r="P331" s="4">
        <f t="shared" si="120"/>
        <v>0</v>
      </c>
      <c r="Q331" s="11">
        <f t="shared" si="121"/>
        <v>0</v>
      </c>
      <c r="R331" s="10">
        <f t="shared" si="119"/>
        <v>0</v>
      </c>
    </row>
    <row r="332" spans="1:18">
      <c r="A332" s="71" t="s">
        <v>34</v>
      </c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3"/>
      <c r="R332" s="10">
        <f>SUM(R322:R331)</f>
        <v>0</v>
      </c>
    </row>
    <row r="333" spans="1:18" ht="15.75">
      <c r="A333" s="24" t="s">
        <v>116</v>
      </c>
      <c r="B333" s="2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6"/>
    </row>
    <row r="334" spans="1:18">
      <c r="A334" s="48" t="s">
        <v>44</v>
      </c>
      <c r="B334" s="48"/>
      <c r="C334" s="48"/>
      <c r="D334" s="48"/>
      <c r="E334" s="48"/>
      <c r="F334" s="48"/>
      <c r="G334" s="48"/>
      <c r="H334" s="48"/>
      <c r="I334" s="48"/>
      <c r="J334" s="15"/>
      <c r="K334" s="15"/>
      <c r="L334" s="15"/>
      <c r="M334" s="15"/>
      <c r="N334" s="15"/>
      <c r="O334" s="15"/>
      <c r="P334" s="15"/>
      <c r="Q334" s="15"/>
      <c r="R334" s="16"/>
    </row>
    <row r="335" spans="1:18" s="8" customFormat="1">
      <c r="A335" s="48"/>
      <c r="B335" s="48"/>
      <c r="C335" s="48"/>
      <c r="D335" s="48"/>
      <c r="E335" s="48"/>
      <c r="F335" s="48"/>
      <c r="G335" s="48"/>
      <c r="H335" s="48"/>
      <c r="I335" s="48"/>
      <c r="J335" s="15"/>
      <c r="K335" s="15"/>
      <c r="L335" s="15"/>
      <c r="M335" s="15"/>
      <c r="N335" s="15"/>
      <c r="O335" s="15"/>
      <c r="P335" s="15"/>
      <c r="Q335" s="15"/>
      <c r="R335" s="16"/>
    </row>
    <row r="336" spans="1:18">
      <c r="A336" s="74" t="s">
        <v>115</v>
      </c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62"/>
      <c r="R336" s="8"/>
    </row>
    <row r="337" spans="1:18" ht="18">
      <c r="A337" s="75" t="s">
        <v>27</v>
      </c>
      <c r="B337" s="76"/>
      <c r="C337" s="76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62"/>
      <c r="R337" s="8"/>
    </row>
    <row r="338" spans="1:18">
      <c r="A338" s="74" t="s">
        <v>39</v>
      </c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62"/>
      <c r="R338" s="8"/>
    </row>
    <row r="339" spans="1:18">
      <c r="A339" s="66">
        <v>1</v>
      </c>
      <c r="B339" s="66"/>
      <c r="C339" s="12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3">
        <f t="shared" ref="N339:N348" si="122">(IF(F339="OŽ",IF(L339=1,550.8,IF(L339=2,426.38,IF(L339=3,342.14,IF(L339=4,181.44,IF(L339=5,168.48,IF(L339=6,155.52,IF(L339=7,148.5,IF(L339=8,144,0))))))))+IF(L339&lt;=8,0,IF(L339&lt;=16,137.7,IF(L339&lt;=24,108,IF(L339&lt;=32,80.1,IF(L339&lt;=36,52.2,0)))))-IF(L339&lt;=8,0,IF(L339&lt;=16,(L339-9)*2.754,IF(L339&lt;=24,(L339-17)* 2.754,IF(L339&lt;=32,(L339-25)* 2.754,IF(L339&lt;=36,(L339-33)*2.754,0))))),0)+IF(F339="PČ",IF(L339=1,449,IF(L339=2,314.6,IF(L339=3,238,IF(L339=4,172,IF(L339=5,159,IF(L339=6,145,IF(L339=7,132,IF(L339=8,119,0))))))))+IF(L339&lt;=8,0,IF(L339&lt;=16,88,IF(L339&lt;=24,55,IF(L339&lt;=32,22,0))))-IF(L339&lt;=8,0,IF(L339&lt;=16,(L339-9)*2.245,IF(L339&lt;=24,(L339-17)*2.245,IF(L339&lt;=32,(L339-25)*2.245,0)))),0)+IF(F339="PČneol",IF(L339=1,85,IF(L339=2,64.61,IF(L339=3,50.76,IF(L339=4,16.25,IF(L339=5,15,IF(L339=6,13.75,IF(L339=7,12.5,IF(L339=8,11.25,0))))))))+IF(L339&lt;=8,0,IF(L339&lt;=16,9,0))-IF(L339&lt;=8,0,IF(L339&lt;=16,(L339-9)*0.425,0)),0)+IF(F339="PŽ",IF(L339=1,85,IF(L339=2,59.5,IF(L339=3,45,IF(L339=4,32.5,IF(L339=5,30,IF(L339=6,27.5,IF(L339=7,25,IF(L339=8,22.5,0))))))))+IF(L339&lt;=8,0,IF(L339&lt;=16,19,IF(L339&lt;=24,13,IF(L339&lt;=32,8,0))))-IF(L339&lt;=8,0,IF(L339&lt;=16,(L339-9)*0.425,IF(L339&lt;=24,(L339-17)*0.425,IF(L339&lt;=32,(L339-25)*0.425,0)))),0)+IF(F339="EČ",IF(L339=1,204,IF(L339=2,156.24,IF(L339=3,123.84,IF(L339=4,72,IF(L339=5,66,IF(L339=6,60,IF(L339=7,54,IF(L339=8,48,0))))))))+IF(L339&lt;=8,0,IF(L339&lt;=16,40,IF(L339&lt;=24,25,0)))-IF(L339&lt;=8,0,IF(L339&lt;=16,(L339-9)*1.02,IF(L339&lt;=24,(L339-17)*1.02,0))),0)+IF(F339="EČneol",IF(L339=1,68,IF(L339=2,51.69,IF(L339=3,40.61,IF(L339=4,13,IF(L339=5,12,IF(L339=6,11,IF(L339=7,10,IF(L339=8,9,0)))))))))+IF(F339="EŽ",IF(L339=1,68,IF(L339=2,47.6,IF(L339=3,36,IF(L339=4,18,IF(L339=5,16.5,IF(L339=6,15,IF(L339=7,13.5,IF(L339=8,12,0))))))))+IF(L339&lt;=8,0,IF(L339&lt;=16,10,IF(L339&lt;=24,6,0)))-IF(L339&lt;=8,0,IF(L339&lt;=16,(L339-9)*0.34,IF(L339&lt;=24,(L339-17)*0.34,0))),0)+IF(F339="PT",IF(L339=1,68,IF(L339=2,52.08,IF(L339=3,41.28,IF(L339=4,24,IF(L339=5,22,IF(L339=6,20,IF(L339=7,18,IF(L339=8,16,0))))))))+IF(L339&lt;=8,0,IF(L339&lt;=16,13,IF(L339&lt;=24,9,IF(L339&lt;=32,4,0))))-IF(L339&lt;=8,0,IF(L339&lt;=16,(L339-9)*0.34,IF(L339&lt;=24,(L339-17)*0.34,IF(L339&lt;=32,(L339-25)*0.34,0)))),0)+IF(F339="JOŽ",IF(L339=1,85,IF(L339=2,59.5,IF(L339=3,45,IF(L339=4,32.5,IF(L339=5,30,IF(L339=6,27.5,IF(L339=7,25,IF(L339=8,22.5,0))))))))+IF(L339&lt;=8,0,IF(L339&lt;=16,19,IF(L339&lt;=24,13,0)))-IF(L339&lt;=8,0,IF(L339&lt;=16,(L339-9)*0.425,IF(L339&lt;=24,(L339-17)*0.425,0))),0)+IF(F339="JPČ",IF(L339=1,68,IF(L339=2,47.6,IF(L339=3,36,IF(L339=4,26,IF(L339=5,24,IF(L339=6,22,IF(L339=7,20,IF(L339=8,18,0))))))))+IF(L339&lt;=8,0,IF(L339&lt;=16,13,IF(L339&lt;=24,9,0)))-IF(L339&lt;=8,0,IF(L339&lt;=16,(L339-9)*0.34,IF(L339&lt;=24,(L339-17)*0.34,0))),0)+IF(F339="JEČ",IF(L339=1,34,IF(L339=2,26.04,IF(L339=3,20.6,IF(L339=4,12,IF(L339=5,11,IF(L339=6,10,IF(L339=7,9,IF(L339=8,8,0))))))))+IF(L339&lt;=8,0,IF(L339&lt;=16,6,0))-IF(L339&lt;=8,0,IF(L339&lt;=16,(L339-9)*0.17,0)),0)+IF(F339="JEOF",IF(L339=1,34,IF(L339=2,26.04,IF(L339=3,20.6,IF(L339=4,12,IF(L339=5,11,IF(L339=6,10,IF(L339=7,9,IF(L339=8,8,0))))))))+IF(L339&lt;=8,0,IF(L339&lt;=16,6,0))-IF(L339&lt;=8,0,IF(L339&lt;=16,(L339-9)*0.17,0)),0)+IF(F339="JnPČ",IF(L339=1,51,IF(L339=2,35.7,IF(L339=3,27,IF(L339=4,19.5,IF(L339=5,18,IF(L339=6,16.5,IF(L339=7,15,IF(L339=8,13.5,0))))))))+IF(L339&lt;=8,0,IF(L339&lt;=16,10,0))-IF(L339&lt;=8,0,IF(L339&lt;=16,(L339-9)*0.255,0)),0)+IF(F339="JnEČ",IF(L339=1,25.5,IF(L339=2,19.53,IF(L339=3,15.48,IF(L339=4,9,IF(L339=5,8.25,IF(L339=6,7.5,IF(L339=7,6.75,IF(L339=8,6,0))))))))+IF(L339&lt;=8,0,IF(L339&lt;=16,5,0))-IF(L339&lt;=8,0,IF(L339&lt;=16,(L339-9)*0.1275,0)),0)+IF(F339="JčPČ",IF(L339=1,21.25,IF(L339=2,14.5,IF(L339=3,11.5,IF(L339=4,7,IF(L339=5,6.5,IF(L339=6,6,IF(L339=7,5.5,IF(L339=8,5,0))))))))+IF(L339&lt;=8,0,IF(L339&lt;=16,4,0))-IF(L339&lt;=8,0,IF(L339&lt;=16,(L339-9)*0.10625,0)),0)+IF(F339="JčEČ",IF(L339=1,17,IF(L339=2,13.02,IF(L339=3,10.32,IF(L339=4,6,IF(L339=5,5.5,IF(L339=6,5,IF(L339=7,4.5,IF(L339=8,4,0))))))))+IF(L339&lt;=8,0,IF(L339&lt;=16,3,0))-IF(L339&lt;=8,0,IF(L339&lt;=16,(L339-9)*0.085,0)),0)+IF(F339="NEAK",IF(L339=1,11.48,IF(L339=2,8.79,IF(L339=3,6.97,IF(L339=4,4.05,IF(L339=5,3.71,IF(L339=6,3.38,IF(L339=7,3.04,IF(L339=8,2.7,0))))))))+IF(L339&lt;=8,0,IF(L339&lt;=16,2,IF(L339&lt;=24,1.3,0)))-IF(L339&lt;=8,0,IF(L339&lt;=16,(L339-9)*0.0574,IF(L339&lt;=24,(L339-17)*0.0574,0))),0))*IF(L339&lt;0,1,IF(OR(F339="PČ",F339="PŽ",F339="PT"),IF(J339&lt;32,J339/32,1),1))* IF(L339&lt;0,1,IF(OR(F339="EČ",F339="EŽ",F339="JOŽ",F339="JPČ",F339="NEAK"),IF(J339&lt;24,J339/24,1),1))*IF(L339&lt;0,1,IF(OR(F339="PČneol",F339="JEČ",F339="JEOF",F339="JnPČ",F339="JnEČ",F339="JčPČ",F339="JčEČ"),IF(J339&lt;16,J339/16,1),1))*IF(L339&lt;0,1,IF(F339="EČneol",IF(J339&lt;8,J339/8,1),1))</f>
        <v>0</v>
      </c>
      <c r="O339" s="9">
        <f t="shared" ref="O339:O348" si="123">IF(F339="OŽ",N339,IF(H339="Ne",IF(J339*0.3&lt;J339-L339,N339,0),IF(J339*0.1&lt;J339-L339,N339,0)))</f>
        <v>0</v>
      </c>
      <c r="P339" s="4">
        <f t="shared" ref="P339" si="124">IF(O339=0,0,IF(F339="OŽ",IF(L339&gt;35,0,IF(J339&gt;35,(36-L339)*1.836,((36-L339)-(36-J339))*1.836)),0)+IF(F339="PČ",IF(L339&gt;31,0,IF(J339&gt;31,(32-L339)*1.347,((32-L339)-(32-J339))*1.347)),0)+ IF(F339="PČneol",IF(L339&gt;15,0,IF(J339&gt;15,(16-L339)*0.255,((16-L339)-(16-J339))*0.255)),0)+IF(F339="PŽ",IF(L339&gt;31,0,IF(J339&gt;31,(32-L339)*0.255,((32-L339)-(32-J339))*0.255)),0)+IF(F339="EČ",IF(L339&gt;23,0,IF(J339&gt;23,(24-L339)*0.612,((24-L339)-(24-J339))*0.612)),0)+IF(F339="EČneol",IF(L339&gt;7,0,IF(J339&gt;7,(8-L339)*0.204,((8-L339)-(8-J339))*0.204)),0)+IF(F339="EŽ",IF(L339&gt;23,0,IF(J339&gt;23,(24-L339)*0.204,((24-L339)-(24-J339))*0.204)),0)+IF(F339="PT",IF(L339&gt;31,0,IF(J339&gt;31,(32-L339)*0.204,((32-L339)-(32-J339))*0.204)),0)+IF(F339="JOŽ",IF(L339&gt;23,0,IF(J339&gt;23,(24-L339)*0.255,((24-L339)-(24-J339))*0.255)),0)+IF(F339="JPČ",IF(L339&gt;23,0,IF(J339&gt;23,(24-L339)*0.204,((24-L339)-(24-J339))*0.204)),0)+IF(F339="JEČ",IF(L339&gt;15,0,IF(J339&gt;15,(16-L339)*0.102,((16-L339)-(16-J339))*0.102)),0)+IF(F339="JEOF",IF(L339&gt;15,0,IF(J339&gt;15,(16-L339)*0.102,((16-L339)-(16-J339))*0.102)),0)+IF(F339="JnPČ",IF(L339&gt;15,0,IF(J339&gt;15,(16-L339)*0.153,((16-L339)-(16-J339))*0.153)),0)+IF(F339="JnEČ",IF(L339&gt;15,0,IF(J339&gt;15,(16-L339)*0.0765,((16-L339)-(16-J339))*0.0765)),0)+IF(F339="JčPČ",IF(L339&gt;15,0,IF(J339&gt;15,(16-L339)*0.06375,((16-L339)-(16-J339))*0.06375)),0)+IF(F339="JčEČ",IF(L339&gt;15,0,IF(J339&gt;15,(16-L339)*0.051,((16-L339)-(16-J339))*0.051)),0)+IF(F339="NEAK",IF(L339&gt;23,0,IF(J339&gt;23,(24-L339)*0.03444,((24-L339)-(24-J339))*0.03444)),0))</f>
        <v>0</v>
      </c>
      <c r="Q339" s="11">
        <f t="shared" ref="Q339" si="125">IF(ISERROR(P339*100/N339),0,(P339*100/N339))</f>
        <v>0</v>
      </c>
      <c r="R339" s="10">
        <f t="shared" ref="R339:R348" si="126">IF(Q339&lt;=30,O339+P339,O339+O339*0.3)*IF(G339=1,0.4,IF(G339=2,0.75,IF(G339="1 (kas 4 m. 1 k. nerengiamos)",0.52,1)))*IF(D339="olimpinė",1,IF(M339="Ne",0.5,1))*IF(OR(A$5="Lietuvos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federacija"),IF(OR(J339&lt;8,K339&lt;16),0,1),1)*E339*IF(I339&lt;=1,1,1/I339)*IF(OR(A$5="Lietuvos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0" spans="1:18">
      <c r="A340" s="66">
        <v>2</v>
      </c>
      <c r="B340" s="66"/>
      <c r="C340" s="12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3">
        <f t="shared" si="122"/>
        <v>0</v>
      </c>
      <c r="O340" s="9">
        <f t="shared" si="123"/>
        <v>0</v>
      </c>
      <c r="P340" s="4">
        <f t="shared" ref="P340:P348" si="127">IF(O340=0,0,IF(F340="OŽ",IF(L340&gt;35,0,IF(J340&gt;35,(36-L340)*1.836,((36-L340)-(36-J340))*1.836)),0)+IF(F340="PČ",IF(L340&gt;31,0,IF(J340&gt;31,(32-L340)*1.347,((32-L340)-(32-J340))*1.347)),0)+ IF(F340="PČneol",IF(L340&gt;15,0,IF(J340&gt;15,(16-L340)*0.255,((16-L340)-(16-J340))*0.255)),0)+IF(F340="PŽ",IF(L340&gt;31,0,IF(J340&gt;31,(32-L340)*0.255,((32-L340)-(32-J340))*0.255)),0)+IF(F340="EČ",IF(L340&gt;23,0,IF(J340&gt;23,(24-L340)*0.612,((24-L340)-(24-J340))*0.612)),0)+IF(F340="EČneol",IF(L340&gt;7,0,IF(J340&gt;7,(8-L340)*0.204,((8-L340)-(8-J340))*0.204)),0)+IF(F340="EŽ",IF(L340&gt;23,0,IF(J340&gt;23,(24-L340)*0.204,((24-L340)-(24-J340))*0.204)),0)+IF(F340="PT",IF(L340&gt;31,0,IF(J340&gt;31,(32-L340)*0.204,((32-L340)-(32-J340))*0.204)),0)+IF(F340="JOŽ",IF(L340&gt;23,0,IF(J340&gt;23,(24-L340)*0.255,((24-L340)-(24-J340))*0.255)),0)+IF(F340="JPČ",IF(L340&gt;23,0,IF(J340&gt;23,(24-L340)*0.204,((24-L340)-(24-J340))*0.204)),0)+IF(F340="JEČ",IF(L340&gt;15,0,IF(J340&gt;15,(16-L340)*0.102,((16-L340)-(16-J340))*0.102)),0)+IF(F340="JEOF",IF(L340&gt;15,0,IF(J340&gt;15,(16-L340)*0.102,((16-L340)-(16-J340))*0.102)),0)+IF(F340="JnPČ",IF(L340&gt;15,0,IF(J340&gt;15,(16-L340)*0.153,((16-L340)-(16-J340))*0.153)),0)+IF(F340="JnEČ",IF(L340&gt;15,0,IF(J340&gt;15,(16-L340)*0.0765,((16-L340)-(16-J340))*0.0765)),0)+IF(F340="JčPČ",IF(L340&gt;15,0,IF(J340&gt;15,(16-L340)*0.06375,((16-L340)-(16-J340))*0.06375)),0)+IF(F340="JčEČ",IF(L340&gt;15,0,IF(J340&gt;15,(16-L340)*0.051,((16-L340)-(16-J340))*0.051)),0)+IF(F340="NEAK",IF(L340&gt;23,0,IF(J340&gt;23,(24-L340)*0.03444,((24-L340)-(24-J340))*0.03444)),0))</f>
        <v>0</v>
      </c>
      <c r="Q340" s="11">
        <f t="shared" ref="Q340:Q348" si="128">IF(ISERROR(P340*100/N340),0,(P340*100/N340))</f>
        <v>0</v>
      </c>
      <c r="R340" s="10">
        <f t="shared" si="126"/>
        <v>0</v>
      </c>
    </row>
    <row r="341" spans="1:18">
      <c r="A341" s="66">
        <v>3</v>
      </c>
      <c r="B341" s="66"/>
      <c r="C341" s="12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3">
        <f t="shared" si="122"/>
        <v>0</v>
      </c>
      <c r="O341" s="9">
        <f t="shared" si="123"/>
        <v>0</v>
      </c>
      <c r="P341" s="4">
        <f t="shared" si="127"/>
        <v>0</v>
      </c>
      <c r="Q341" s="11">
        <f t="shared" si="128"/>
        <v>0</v>
      </c>
      <c r="R341" s="10">
        <f t="shared" si="126"/>
        <v>0</v>
      </c>
    </row>
    <row r="342" spans="1:18">
      <c r="A342" s="66">
        <v>4</v>
      </c>
      <c r="B342" s="66"/>
      <c r="C342" s="12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3">
        <f t="shared" si="122"/>
        <v>0</v>
      </c>
      <c r="O342" s="9">
        <f t="shared" si="123"/>
        <v>0</v>
      </c>
      <c r="P342" s="4">
        <f t="shared" si="127"/>
        <v>0</v>
      </c>
      <c r="Q342" s="11">
        <f t="shared" si="128"/>
        <v>0</v>
      </c>
      <c r="R342" s="10">
        <f t="shared" si="126"/>
        <v>0</v>
      </c>
    </row>
    <row r="343" spans="1:18">
      <c r="A343" s="66">
        <v>5</v>
      </c>
      <c r="B343" s="66"/>
      <c r="C343" s="12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3">
        <f t="shared" si="122"/>
        <v>0</v>
      </c>
      <c r="O343" s="9">
        <f t="shared" si="123"/>
        <v>0</v>
      </c>
      <c r="P343" s="4">
        <f t="shared" si="127"/>
        <v>0</v>
      </c>
      <c r="Q343" s="11">
        <f t="shared" si="128"/>
        <v>0</v>
      </c>
      <c r="R343" s="10">
        <f t="shared" si="126"/>
        <v>0</v>
      </c>
    </row>
    <row r="344" spans="1:18">
      <c r="A344" s="66">
        <v>6</v>
      </c>
      <c r="B344" s="66"/>
      <c r="C344" s="12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3">
        <f t="shared" si="122"/>
        <v>0</v>
      </c>
      <c r="O344" s="9">
        <f t="shared" si="123"/>
        <v>0</v>
      </c>
      <c r="P344" s="4">
        <f t="shared" si="127"/>
        <v>0</v>
      </c>
      <c r="Q344" s="11">
        <f t="shared" si="128"/>
        <v>0</v>
      </c>
      <c r="R344" s="10">
        <f t="shared" si="126"/>
        <v>0</v>
      </c>
    </row>
    <row r="345" spans="1:18">
      <c r="A345" s="66">
        <v>7</v>
      </c>
      <c r="B345" s="66"/>
      <c r="C345" s="12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3">
        <f t="shared" si="122"/>
        <v>0</v>
      </c>
      <c r="O345" s="9">
        <f t="shared" si="123"/>
        <v>0</v>
      </c>
      <c r="P345" s="4">
        <f t="shared" si="127"/>
        <v>0</v>
      </c>
      <c r="Q345" s="11">
        <f t="shared" si="128"/>
        <v>0</v>
      </c>
      <c r="R345" s="10">
        <f t="shared" si="126"/>
        <v>0</v>
      </c>
    </row>
    <row r="346" spans="1:18">
      <c r="A346" s="66">
        <v>8</v>
      </c>
      <c r="B346" s="66"/>
      <c r="C346" s="12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3">
        <f t="shared" si="122"/>
        <v>0</v>
      </c>
      <c r="O346" s="9">
        <f t="shared" si="123"/>
        <v>0</v>
      </c>
      <c r="P346" s="4">
        <f t="shared" si="127"/>
        <v>0</v>
      </c>
      <c r="Q346" s="11">
        <f t="shared" si="128"/>
        <v>0</v>
      </c>
      <c r="R346" s="10">
        <f t="shared" si="126"/>
        <v>0</v>
      </c>
    </row>
    <row r="347" spans="1:18">
      <c r="A347" s="66">
        <v>9</v>
      </c>
      <c r="B347" s="66"/>
      <c r="C347" s="12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3">
        <f t="shared" si="122"/>
        <v>0</v>
      </c>
      <c r="O347" s="9">
        <f t="shared" si="123"/>
        <v>0</v>
      </c>
      <c r="P347" s="4">
        <f t="shared" si="127"/>
        <v>0</v>
      </c>
      <c r="Q347" s="11">
        <f t="shared" si="128"/>
        <v>0</v>
      </c>
      <c r="R347" s="10">
        <f t="shared" si="126"/>
        <v>0</v>
      </c>
    </row>
    <row r="348" spans="1:18">
      <c r="A348" s="66">
        <v>10</v>
      </c>
      <c r="B348" s="66"/>
      <c r="C348" s="12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3">
        <f t="shared" si="122"/>
        <v>0</v>
      </c>
      <c r="O348" s="9">
        <f t="shared" si="123"/>
        <v>0</v>
      </c>
      <c r="P348" s="4">
        <f t="shared" si="127"/>
        <v>0</v>
      </c>
      <c r="Q348" s="11">
        <f t="shared" si="128"/>
        <v>0</v>
      </c>
      <c r="R348" s="10">
        <f t="shared" si="126"/>
        <v>0</v>
      </c>
    </row>
    <row r="349" spans="1:18">
      <c r="A349" s="71" t="s">
        <v>34</v>
      </c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3"/>
      <c r="R349" s="10">
        <f>SUM(R339:R348)</f>
        <v>0</v>
      </c>
    </row>
    <row r="350" spans="1:18" ht="15.75">
      <c r="A350" s="24" t="s">
        <v>116</v>
      </c>
      <c r="B350" s="2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6"/>
    </row>
    <row r="351" spans="1:18">
      <c r="A351" s="48" t="s">
        <v>44</v>
      </c>
      <c r="B351" s="48"/>
      <c r="C351" s="48"/>
      <c r="D351" s="48"/>
      <c r="E351" s="48"/>
      <c r="F351" s="48"/>
      <c r="G351" s="48"/>
      <c r="H351" s="48"/>
      <c r="I351" s="48"/>
      <c r="J351" s="15"/>
      <c r="K351" s="15"/>
      <c r="L351" s="15"/>
      <c r="M351" s="15"/>
      <c r="N351" s="15"/>
      <c r="O351" s="15"/>
      <c r="P351" s="15"/>
      <c r="Q351" s="15"/>
      <c r="R351" s="16"/>
    </row>
    <row r="352" spans="1:18" s="8" customFormat="1">
      <c r="A352" s="48"/>
      <c r="B352" s="48"/>
      <c r="C352" s="48"/>
      <c r="D352" s="48"/>
      <c r="E352" s="48"/>
      <c r="F352" s="48"/>
      <c r="G352" s="48"/>
      <c r="H352" s="48"/>
      <c r="I352" s="48"/>
      <c r="J352" s="15"/>
      <c r="K352" s="15"/>
      <c r="L352" s="15"/>
      <c r="M352" s="15"/>
      <c r="N352" s="15"/>
      <c r="O352" s="15"/>
      <c r="P352" s="15"/>
      <c r="Q352" s="15"/>
      <c r="R352" s="16"/>
    </row>
    <row r="353" spans="1:18">
      <c r="A353" s="74" t="s">
        <v>115</v>
      </c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62"/>
      <c r="R353" s="8"/>
    </row>
    <row r="354" spans="1:18" ht="18">
      <c r="A354" s="75" t="s">
        <v>27</v>
      </c>
      <c r="B354" s="76"/>
      <c r="C354" s="76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62"/>
      <c r="R354" s="8"/>
    </row>
    <row r="355" spans="1:18">
      <c r="A355" s="74" t="s">
        <v>39</v>
      </c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62"/>
      <c r="R355" s="8"/>
    </row>
    <row r="356" spans="1:18">
      <c r="A356" s="66">
        <v>1</v>
      </c>
      <c r="B356" s="66"/>
      <c r="C356" s="12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3">
        <f t="shared" ref="N356:N365" si="129">(IF(F356="OŽ",IF(L356=1,550.8,IF(L356=2,426.38,IF(L356=3,342.14,IF(L356=4,181.44,IF(L356=5,168.48,IF(L356=6,155.52,IF(L356=7,148.5,IF(L356=8,144,0))))))))+IF(L356&lt;=8,0,IF(L356&lt;=16,137.7,IF(L356&lt;=24,108,IF(L356&lt;=32,80.1,IF(L356&lt;=36,52.2,0)))))-IF(L356&lt;=8,0,IF(L356&lt;=16,(L356-9)*2.754,IF(L356&lt;=24,(L356-17)* 2.754,IF(L356&lt;=32,(L356-25)* 2.754,IF(L356&lt;=36,(L356-33)*2.754,0))))),0)+IF(F356="PČ",IF(L356=1,449,IF(L356=2,314.6,IF(L356=3,238,IF(L356=4,172,IF(L356=5,159,IF(L356=6,145,IF(L356=7,132,IF(L356=8,119,0))))))))+IF(L356&lt;=8,0,IF(L356&lt;=16,88,IF(L356&lt;=24,55,IF(L356&lt;=32,22,0))))-IF(L356&lt;=8,0,IF(L356&lt;=16,(L356-9)*2.245,IF(L356&lt;=24,(L356-17)*2.245,IF(L356&lt;=32,(L356-25)*2.245,0)))),0)+IF(F356="PČneol",IF(L356=1,85,IF(L356=2,64.61,IF(L356=3,50.76,IF(L356=4,16.25,IF(L356=5,15,IF(L356=6,13.75,IF(L356=7,12.5,IF(L356=8,11.25,0))))))))+IF(L356&lt;=8,0,IF(L356&lt;=16,9,0))-IF(L356&lt;=8,0,IF(L356&lt;=16,(L356-9)*0.425,0)),0)+IF(F356="PŽ",IF(L356=1,85,IF(L356=2,59.5,IF(L356=3,45,IF(L356=4,32.5,IF(L356=5,30,IF(L356=6,27.5,IF(L356=7,25,IF(L356=8,22.5,0))))))))+IF(L356&lt;=8,0,IF(L356&lt;=16,19,IF(L356&lt;=24,13,IF(L356&lt;=32,8,0))))-IF(L356&lt;=8,0,IF(L356&lt;=16,(L356-9)*0.425,IF(L356&lt;=24,(L356-17)*0.425,IF(L356&lt;=32,(L356-25)*0.425,0)))),0)+IF(F356="EČ",IF(L356=1,204,IF(L356=2,156.24,IF(L356=3,123.84,IF(L356=4,72,IF(L356=5,66,IF(L356=6,60,IF(L356=7,54,IF(L356=8,48,0))))))))+IF(L356&lt;=8,0,IF(L356&lt;=16,40,IF(L356&lt;=24,25,0)))-IF(L356&lt;=8,0,IF(L356&lt;=16,(L356-9)*1.02,IF(L356&lt;=24,(L356-17)*1.02,0))),0)+IF(F356="EČneol",IF(L356=1,68,IF(L356=2,51.69,IF(L356=3,40.61,IF(L356=4,13,IF(L356=5,12,IF(L356=6,11,IF(L356=7,10,IF(L356=8,9,0)))))))))+IF(F356="EŽ",IF(L356=1,68,IF(L356=2,47.6,IF(L356=3,36,IF(L356=4,18,IF(L356=5,16.5,IF(L356=6,15,IF(L356=7,13.5,IF(L356=8,12,0))))))))+IF(L356&lt;=8,0,IF(L356&lt;=16,10,IF(L356&lt;=24,6,0)))-IF(L356&lt;=8,0,IF(L356&lt;=16,(L356-9)*0.34,IF(L356&lt;=24,(L356-17)*0.34,0))),0)+IF(F356="PT",IF(L356=1,68,IF(L356=2,52.08,IF(L356=3,41.28,IF(L356=4,24,IF(L356=5,22,IF(L356=6,20,IF(L356=7,18,IF(L356=8,16,0))))))))+IF(L356&lt;=8,0,IF(L356&lt;=16,13,IF(L356&lt;=24,9,IF(L356&lt;=32,4,0))))-IF(L356&lt;=8,0,IF(L356&lt;=16,(L356-9)*0.34,IF(L356&lt;=24,(L356-17)*0.34,IF(L356&lt;=32,(L356-25)*0.34,0)))),0)+IF(F356="JOŽ",IF(L356=1,85,IF(L356=2,59.5,IF(L356=3,45,IF(L356=4,32.5,IF(L356=5,30,IF(L356=6,27.5,IF(L356=7,25,IF(L356=8,22.5,0))))))))+IF(L356&lt;=8,0,IF(L356&lt;=16,19,IF(L356&lt;=24,13,0)))-IF(L356&lt;=8,0,IF(L356&lt;=16,(L356-9)*0.425,IF(L356&lt;=24,(L356-17)*0.425,0))),0)+IF(F356="JPČ",IF(L356=1,68,IF(L356=2,47.6,IF(L356=3,36,IF(L356=4,26,IF(L356=5,24,IF(L356=6,22,IF(L356=7,20,IF(L356=8,18,0))))))))+IF(L356&lt;=8,0,IF(L356&lt;=16,13,IF(L356&lt;=24,9,0)))-IF(L356&lt;=8,0,IF(L356&lt;=16,(L356-9)*0.34,IF(L356&lt;=24,(L356-17)*0.34,0))),0)+IF(F356="JEČ",IF(L356=1,34,IF(L356=2,26.04,IF(L356=3,20.6,IF(L356=4,12,IF(L356=5,11,IF(L356=6,10,IF(L356=7,9,IF(L356=8,8,0))))))))+IF(L356&lt;=8,0,IF(L356&lt;=16,6,0))-IF(L356&lt;=8,0,IF(L356&lt;=16,(L356-9)*0.17,0)),0)+IF(F356="JEOF",IF(L356=1,34,IF(L356=2,26.04,IF(L356=3,20.6,IF(L356=4,12,IF(L356=5,11,IF(L356=6,10,IF(L356=7,9,IF(L356=8,8,0))))))))+IF(L356&lt;=8,0,IF(L356&lt;=16,6,0))-IF(L356&lt;=8,0,IF(L356&lt;=16,(L356-9)*0.17,0)),0)+IF(F356="JnPČ",IF(L356=1,51,IF(L356=2,35.7,IF(L356=3,27,IF(L356=4,19.5,IF(L356=5,18,IF(L356=6,16.5,IF(L356=7,15,IF(L356=8,13.5,0))))))))+IF(L356&lt;=8,0,IF(L356&lt;=16,10,0))-IF(L356&lt;=8,0,IF(L356&lt;=16,(L356-9)*0.255,0)),0)+IF(F356="JnEČ",IF(L356=1,25.5,IF(L356=2,19.53,IF(L356=3,15.48,IF(L356=4,9,IF(L356=5,8.25,IF(L356=6,7.5,IF(L356=7,6.75,IF(L356=8,6,0))))))))+IF(L356&lt;=8,0,IF(L356&lt;=16,5,0))-IF(L356&lt;=8,0,IF(L356&lt;=16,(L356-9)*0.1275,0)),0)+IF(F356="JčPČ",IF(L356=1,21.25,IF(L356=2,14.5,IF(L356=3,11.5,IF(L356=4,7,IF(L356=5,6.5,IF(L356=6,6,IF(L356=7,5.5,IF(L356=8,5,0))))))))+IF(L356&lt;=8,0,IF(L356&lt;=16,4,0))-IF(L356&lt;=8,0,IF(L356&lt;=16,(L356-9)*0.10625,0)),0)+IF(F356="JčEČ",IF(L356=1,17,IF(L356=2,13.02,IF(L356=3,10.32,IF(L356=4,6,IF(L356=5,5.5,IF(L356=6,5,IF(L356=7,4.5,IF(L356=8,4,0))))))))+IF(L356&lt;=8,0,IF(L356&lt;=16,3,0))-IF(L356&lt;=8,0,IF(L356&lt;=16,(L356-9)*0.085,0)),0)+IF(F356="NEAK",IF(L356=1,11.48,IF(L356=2,8.79,IF(L356=3,6.97,IF(L356=4,4.05,IF(L356=5,3.71,IF(L356=6,3.38,IF(L356=7,3.04,IF(L356=8,2.7,0))))))))+IF(L356&lt;=8,0,IF(L356&lt;=16,2,IF(L356&lt;=24,1.3,0)))-IF(L356&lt;=8,0,IF(L356&lt;=16,(L356-9)*0.0574,IF(L356&lt;=24,(L356-17)*0.0574,0))),0))*IF(L356&lt;0,1,IF(OR(F356="PČ",F356="PŽ",F356="PT"),IF(J356&lt;32,J356/32,1),1))* IF(L356&lt;0,1,IF(OR(F356="EČ",F356="EŽ",F356="JOŽ",F356="JPČ",F356="NEAK"),IF(J356&lt;24,J356/24,1),1))*IF(L356&lt;0,1,IF(OR(F356="PČneol",F356="JEČ",F356="JEOF",F356="JnPČ",F356="JnEČ",F356="JčPČ",F356="JčEČ"),IF(J356&lt;16,J356/16,1),1))*IF(L356&lt;0,1,IF(F356="EČneol",IF(J356&lt;8,J356/8,1),1))</f>
        <v>0</v>
      </c>
      <c r="O356" s="9">
        <f t="shared" ref="O356:O365" si="130">IF(F356="OŽ",N356,IF(H356="Ne",IF(J356*0.3&lt;J356-L356,N356,0),IF(J356*0.1&lt;J356-L356,N356,0)))</f>
        <v>0</v>
      </c>
      <c r="P356" s="4">
        <f t="shared" ref="P356" si="131">IF(O356=0,0,IF(F356="OŽ",IF(L356&gt;35,0,IF(J356&gt;35,(36-L356)*1.836,((36-L356)-(36-J356))*1.836)),0)+IF(F356="PČ",IF(L356&gt;31,0,IF(J356&gt;31,(32-L356)*1.347,((32-L356)-(32-J356))*1.347)),0)+ IF(F356="PČneol",IF(L356&gt;15,0,IF(J356&gt;15,(16-L356)*0.255,((16-L356)-(16-J356))*0.255)),0)+IF(F356="PŽ",IF(L356&gt;31,0,IF(J356&gt;31,(32-L356)*0.255,((32-L356)-(32-J356))*0.255)),0)+IF(F356="EČ",IF(L356&gt;23,0,IF(J356&gt;23,(24-L356)*0.612,((24-L356)-(24-J356))*0.612)),0)+IF(F356="EČneol",IF(L356&gt;7,0,IF(J356&gt;7,(8-L356)*0.204,((8-L356)-(8-J356))*0.204)),0)+IF(F356="EŽ",IF(L356&gt;23,0,IF(J356&gt;23,(24-L356)*0.204,((24-L356)-(24-J356))*0.204)),0)+IF(F356="PT",IF(L356&gt;31,0,IF(J356&gt;31,(32-L356)*0.204,((32-L356)-(32-J356))*0.204)),0)+IF(F356="JOŽ",IF(L356&gt;23,0,IF(J356&gt;23,(24-L356)*0.255,((24-L356)-(24-J356))*0.255)),0)+IF(F356="JPČ",IF(L356&gt;23,0,IF(J356&gt;23,(24-L356)*0.204,((24-L356)-(24-J356))*0.204)),0)+IF(F356="JEČ",IF(L356&gt;15,0,IF(J356&gt;15,(16-L356)*0.102,((16-L356)-(16-J356))*0.102)),0)+IF(F356="JEOF",IF(L356&gt;15,0,IF(J356&gt;15,(16-L356)*0.102,((16-L356)-(16-J356))*0.102)),0)+IF(F356="JnPČ",IF(L356&gt;15,0,IF(J356&gt;15,(16-L356)*0.153,((16-L356)-(16-J356))*0.153)),0)+IF(F356="JnEČ",IF(L356&gt;15,0,IF(J356&gt;15,(16-L356)*0.0765,((16-L356)-(16-J356))*0.0765)),0)+IF(F356="JčPČ",IF(L356&gt;15,0,IF(J356&gt;15,(16-L356)*0.06375,((16-L356)-(16-J356))*0.06375)),0)+IF(F356="JčEČ",IF(L356&gt;15,0,IF(J356&gt;15,(16-L356)*0.051,((16-L356)-(16-J356))*0.051)),0)+IF(F356="NEAK",IF(L356&gt;23,0,IF(J356&gt;23,(24-L356)*0.03444,((24-L356)-(24-J356))*0.03444)),0))</f>
        <v>0</v>
      </c>
      <c r="Q356" s="11">
        <f t="shared" ref="Q356" si="132">IF(ISERROR(P356*100/N356),0,(P356*100/N356))</f>
        <v>0</v>
      </c>
      <c r="R356" s="10">
        <f t="shared" ref="R356:R365" si="133">IF(Q356&lt;=30,O356+P356,O356+O356*0.3)*IF(G356=1,0.4,IF(G356=2,0.75,IF(G356="1 (kas 4 m. 1 k. nerengiamos)",0.52,1)))*IF(D356="olimpinė",1,IF(M356="Ne",0.5,1))*IF(OR(A$5="Lietuvos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federacija"),IF(OR(J356&lt;8,K356&lt;16),0,1),1)*E356*IF(I356&lt;=1,1,1/I356)*IF(OR(A$5="Lietuvos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57" spans="1:18">
      <c r="A357" s="66">
        <v>2</v>
      </c>
      <c r="B357" s="66"/>
      <c r="C357" s="12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3">
        <f t="shared" si="129"/>
        <v>0</v>
      </c>
      <c r="O357" s="9">
        <f t="shared" si="130"/>
        <v>0</v>
      </c>
      <c r="P357" s="4">
        <f t="shared" ref="P357:P365" si="134">IF(O357=0,0,IF(F357="OŽ",IF(L357&gt;35,0,IF(J357&gt;35,(36-L357)*1.836,((36-L357)-(36-J357))*1.836)),0)+IF(F357="PČ",IF(L357&gt;31,0,IF(J357&gt;31,(32-L357)*1.347,((32-L357)-(32-J357))*1.347)),0)+ IF(F357="PČneol",IF(L357&gt;15,0,IF(J357&gt;15,(16-L357)*0.255,((16-L357)-(16-J357))*0.255)),0)+IF(F357="PŽ",IF(L357&gt;31,0,IF(J357&gt;31,(32-L357)*0.255,((32-L357)-(32-J357))*0.255)),0)+IF(F357="EČ",IF(L357&gt;23,0,IF(J357&gt;23,(24-L357)*0.612,((24-L357)-(24-J357))*0.612)),0)+IF(F357="EČneol",IF(L357&gt;7,0,IF(J357&gt;7,(8-L357)*0.204,((8-L357)-(8-J357))*0.204)),0)+IF(F357="EŽ",IF(L357&gt;23,0,IF(J357&gt;23,(24-L357)*0.204,((24-L357)-(24-J357))*0.204)),0)+IF(F357="PT",IF(L357&gt;31,0,IF(J357&gt;31,(32-L357)*0.204,((32-L357)-(32-J357))*0.204)),0)+IF(F357="JOŽ",IF(L357&gt;23,0,IF(J357&gt;23,(24-L357)*0.255,((24-L357)-(24-J357))*0.255)),0)+IF(F357="JPČ",IF(L357&gt;23,0,IF(J357&gt;23,(24-L357)*0.204,((24-L357)-(24-J357))*0.204)),0)+IF(F357="JEČ",IF(L357&gt;15,0,IF(J357&gt;15,(16-L357)*0.102,((16-L357)-(16-J357))*0.102)),0)+IF(F357="JEOF",IF(L357&gt;15,0,IF(J357&gt;15,(16-L357)*0.102,((16-L357)-(16-J357))*0.102)),0)+IF(F357="JnPČ",IF(L357&gt;15,0,IF(J357&gt;15,(16-L357)*0.153,((16-L357)-(16-J357))*0.153)),0)+IF(F357="JnEČ",IF(L357&gt;15,0,IF(J357&gt;15,(16-L357)*0.0765,((16-L357)-(16-J357))*0.0765)),0)+IF(F357="JčPČ",IF(L357&gt;15,0,IF(J357&gt;15,(16-L357)*0.06375,((16-L357)-(16-J357))*0.06375)),0)+IF(F357="JčEČ",IF(L357&gt;15,0,IF(J357&gt;15,(16-L357)*0.051,((16-L357)-(16-J357))*0.051)),0)+IF(F357="NEAK",IF(L357&gt;23,0,IF(J357&gt;23,(24-L357)*0.03444,((24-L357)-(24-J357))*0.03444)),0))</f>
        <v>0</v>
      </c>
      <c r="Q357" s="11">
        <f t="shared" ref="Q357:Q365" si="135">IF(ISERROR(P357*100/N357),0,(P357*100/N357))</f>
        <v>0</v>
      </c>
      <c r="R357" s="10">
        <f t="shared" si="133"/>
        <v>0</v>
      </c>
    </row>
    <row r="358" spans="1:18">
      <c r="A358" s="66">
        <v>3</v>
      </c>
      <c r="B358" s="66"/>
      <c r="C358" s="12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3">
        <f t="shared" si="129"/>
        <v>0</v>
      </c>
      <c r="O358" s="9">
        <f t="shared" si="130"/>
        <v>0</v>
      </c>
      <c r="P358" s="4">
        <f t="shared" si="134"/>
        <v>0</v>
      </c>
      <c r="Q358" s="11">
        <f t="shared" si="135"/>
        <v>0</v>
      </c>
      <c r="R358" s="10">
        <f t="shared" si="133"/>
        <v>0</v>
      </c>
    </row>
    <row r="359" spans="1:18">
      <c r="A359" s="66">
        <v>4</v>
      </c>
      <c r="B359" s="66"/>
      <c r="C359" s="12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3">
        <f t="shared" si="129"/>
        <v>0</v>
      </c>
      <c r="O359" s="9">
        <f t="shared" si="130"/>
        <v>0</v>
      </c>
      <c r="P359" s="4">
        <f t="shared" si="134"/>
        <v>0</v>
      </c>
      <c r="Q359" s="11">
        <f t="shared" si="135"/>
        <v>0</v>
      </c>
      <c r="R359" s="10">
        <f t="shared" si="133"/>
        <v>0</v>
      </c>
    </row>
    <row r="360" spans="1:18">
      <c r="A360" s="66">
        <v>5</v>
      </c>
      <c r="B360" s="66"/>
      <c r="C360" s="12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3">
        <f t="shared" si="129"/>
        <v>0</v>
      </c>
      <c r="O360" s="9">
        <f t="shared" si="130"/>
        <v>0</v>
      </c>
      <c r="P360" s="4">
        <f t="shared" si="134"/>
        <v>0</v>
      </c>
      <c r="Q360" s="11">
        <f t="shared" si="135"/>
        <v>0</v>
      </c>
      <c r="R360" s="10">
        <f t="shared" si="133"/>
        <v>0</v>
      </c>
    </row>
    <row r="361" spans="1:18">
      <c r="A361" s="66">
        <v>6</v>
      </c>
      <c r="B361" s="66"/>
      <c r="C361" s="12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3">
        <f t="shared" si="129"/>
        <v>0</v>
      </c>
      <c r="O361" s="9">
        <f t="shared" si="130"/>
        <v>0</v>
      </c>
      <c r="P361" s="4">
        <f t="shared" si="134"/>
        <v>0</v>
      </c>
      <c r="Q361" s="11">
        <f t="shared" si="135"/>
        <v>0</v>
      </c>
      <c r="R361" s="10">
        <f t="shared" si="133"/>
        <v>0</v>
      </c>
    </row>
    <row r="362" spans="1:18">
      <c r="A362" s="66">
        <v>7</v>
      </c>
      <c r="B362" s="66"/>
      <c r="C362" s="12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3">
        <f t="shared" si="129"/>
        <v>0</v>
      </c>
      <c r="O362" s="9">
        <f t="shared" si="130"/>
        <v>0</v>
      </c>
      <c r="P362" s="4">
        <f t="shared" si="134"/>
        <v>0</v>
      </c>
      <c r="Q362" s="11">
        <f t="shared" si="135"/>
        <v>0</v>
      </c>
      <c r="R362" s="10">
        <f t="shared" si="133"/>
        <v>0</v>
      </c>
    </row>
    <row r="363" spans="1:18">
      <c r="A363" s="66">
        <v>8</v>
      </c>
      <c r="B363" s="66"/>
      <c r="C363" s="12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3">
        <f t="shared" si="129"/>
        <v>0</v>
      </c>
      <c r="O363" s="9">
        <f t="shared" si="130"/>
        <v>0</v>
      </c>
      <c r="P363" s="4">
        <f t="shared" si="134"/>
        <v>0</v>
      </c>
      <c r="Q363" s="11">
        <f t="shared" si="135"/>
        <v>0</v>
      </c>
      <c r="R363" s="10">
        <f t="shared" si="133"/>
        <v>0</v>
      </c>
    </row>
    <row r="364" spans="1:18">
      <c r="A364" s="66">
        <v>9</v>
      </c>
      <c r="B364" s="66"/>
      <c r="C364" s="12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3">
        <f t="shared" si="129"/>
        <v>0</v>
      </c>
      <c r="O364" s="9">
        <f t="shared" si="130"/>
        <v>0</v>
      </c>
      <c r="P364" s="4">
        <f t="shared" si="134"/>
        <v>0</v>
      </c>
      <c r="Q364" s="11">
        <f t="shared" si="135"/>
        <v>0</v>
      </c>
      <c r="R364" s="10">
        <f t="shared" si="133"/>
        <v>0</v>
      </c>
    </row>
    <row r="365" spans="1:18">
      <c r="A365" s="66">
        <v>10</v>
      </c>
      <c r="B365" s="66"/>
      <c r="C365" s="12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3">
        <f t="shared" si="129"/>
        <v>0</v>
      </c>
      <c r="O365" s="9">
        <f t="shared" si="130"/>
        <v>0</v>
      </c>
      <c r="P365" s="4">
        <f t="shared" si="134"/>
        <v>0</v>
      </c>
      <c r="Q365" s="11">
        <f t="shared" si="135"/>
        <v>0</v>
      </c>
      <c r="R365" s="10">
        <f t="shared" si="133"/>
        <v>0</v>
      </c>
    </row>
    <row r="366" spans="1:18">
      <c r="A366" s="71" t="s">
        <v>34</v>
      </c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3"/>
      <c r="R366" s="10">
        <f>SUM(R356:R365)</f>
        <v>0</v>
      </c>
    </row>
    <row r="367" spans="1:18" ht="15.75">
      <c r="A367" s="24" t="s">
        <v>116</v>
      </c>
      <c r="B367" s="2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6"/>
    </row>
    <row r="368" spans="1:18">
      <c r="A368" s="48" t="s">
        <v>44</v>
      </c>
      <c r="B368" s="48"/>
      <c r="C368" s="48"/>
      <c r="D368" s="48"/>
      <c r="E368" s="48"/>
      <c r="F368" s="48"/>
      <c r="G368" s="48"/>
      <c r="H368" s="48"/>
      <c r="I368" s="48"/>
      <c r="J368" s="15"/>
      <c r="K368" s="15"/>
      <c r="L368" s="15"/>
      <c r="M368" s="15"/>
      <c r="N368" s="15"/>
      <c r="O368" s="15"/>
      <c r="P368" s="15"/>
      <c r="Q368" s="15"/>
      <c r="R368" s="16"/>
    </row>
    <row r="369" spans="1:18" s="8" customFormat="1">
      <c r="A369" s="48"/>
      <c r="B369" s="48"/>
      <c r="C369" s="48"/>
      <c r="D369" s="48"/>
      <c r="E369" s="48"/>
      <c r="F369" s="48"/>
      <c r="G369" s="48"/>
      <c r="H369" s="48"/>
      <c r="I369" s="48"/>
      <c r="J369" s="15"/>
      <c r="K369" s="15"/>
      <c r="L369" s="15"/>
      <c r="M369" s="15"/>
      <c r="N369" s="15"/>
      <c r="O369" s="15"/>
      <c r="P369" s="15"/>
      <c r="Q369" s="15"/>
      <c r="R369" s="16"/>
    </row>
    <row r="370" spans="1:18">
      <c r="A370" s="74" t="s">
        <v>115</v>
      </c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62"/>
      <c r="R370" s="8"/>
    </row>
    <row r="371" spans="1:18" ht="18">
      <c r="A371" s="75" t="s">
        <v>27</v>
      </c>
      <c r="B371" s="76"/>
      <c r="C371" s="76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62"/>
      <c r="R371" s="8"/>
    </row>
    <row r="372" spans="1:18">
      <c r="A372" s="74" t="s">
        <v>39</v>
      </c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62"/>
      <c r="R372" s="8"/>
    </row>
    <row r="373" spans="1:18">
      <c r="A373" s="66">
        <v>1</v>
      </c>
      <c r="B373" s="66"/>
      <c r="C373" s="12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3">
        <f t="shared" ref="N373:N382" si="136">(IF(F373="OŽ",IF(L373=1,550.8,IF(L373=2,426.38,IF(L373=3,342.14,IF(L373=4,181.44,IF(L373=5,168.48,IF(L373=6,155.52,IF(L373=7,148.5,IF(L373=8,144,0))))))))+IF(L373&lt;=8,0,IF(L373&lt;=16,137.7,IF(L373&lt;=24,108,IF(L373&lt;=32,80.1,IF(L373&lt;=36,52.2,0)))))-IF(L373&lt;=8,0,IF(L373&lt;=16,(L373-9)*2.754,IF(L373&lt;=24,(L373-17)* 2.754,IF(L373&lt;=32,(L373-25)* 2.754,IF(L373&lt;=36,(L373-33)*2.754,0))))),0)+IF(F373="PČ",IF(L373=1,449,IF(L373=2,314.6,IF(L373=3,238,IF(L373=4,172,IF(L373=5,159,IF(L373=6,145,IF(L373=7,132,IF(L373=8,119,0))))))))+IF(L373&lt;=8,0,IF(L373&lt;=16,88,IF(L373&lt;=24,55,IF(L373&lt;=32,22,0))))-IF(L373&lt;=8,0,IF(L373&lt;=16,(L373-9)*2.245,IF(L373&lt;=24,(L373-17)*2.245,IF(L373&lt;=32,(L373-25)*2.245,0)))),0)+IF(F373="PČneol",IF(L373=1,85,IF(L373=2,64.61,IF(L373=3,50.76,IF(L373=4,16.25,IF(L373=5,15,IF(L373=6,13.75,IF(L373=7,12.5,IF(L373=8,11.25,0))))))))+IF(L373&lt;=8,0,IF(L373&lt;=16,9,0))-IF(L373&lt;=8,0,IF(L373&lt;=16,(L373-9)*0.425,0)),0)+IF(F373="PŽ",IF(L373=1,85,IF(L373=2,59.5,IF(L373=3,45,IF(L373=4,32.5,IF(L373=5,30,IF(L373=6,27.5,IF(L373=7,25,IF(L373=8,22.5,0))))))))+IF(L373&lt;=8,0,IF(L373&lt;=16,19,IF(L373&lt;=24,13,IF(L373&lt;=32,8,0))))-IF(L373&lt;=8,0,IF(L373&lt;=16,(L373-9)*0.425,IF(L373&lt;=24,(L373-17)*0.425,IF(L373&lt;=32,(L373-25)*0.425,0)))),0)+IF(F373="EČ",IF(L373=1,204,IF(L373=2,156.24,IF(L373=3,123.84,IF(L373=4,72,IF(L373=5,66,IF(L373=6,60,IF(L373=7,54,IF(L373=8,48,0))))))))+IF(L373&lt;=8,0,IF(L373&lt;=16,40,IF(L373&lt;=24,25,0)))-IF(L373&lt;=8,0,IF(L373&lt;=16,(L373-9)*1.02,IF(L373&lt;=24,(L373-17)*1.02,0))),0)+IF(F373="EČneol",IF(L373=1,68,IF(L373=2,51.69,IF(L373=3,40.61,IF(L373=4,13,IF(L373=5,12,IF(L373=6,11,IF(L373=7,10,IF(L373=8,9,0)))))))))+IF(F373="EŽ",IF(L373=1,68,IF(L373=2,47.6,IF(L373=3,36,IF(L373=4,18,IF(L373=5,16.5,IF(L373=6,15,IF(L373=7,13.5,IF(L373=8,12,0))))))))+IF(L373&lt;=8,0,IF(L373&lt;=16,10,IF(L373&lt;=24,6,0)))-IF(L373&lt;=8,0,IF(L373&lt;=16,(L373-9)*0.34,IF(L373&lt;=24,(L373-17)*0.34,0))),0)+IF(F373="PT",IF(L373=1,68,IF(L373=2,52.08,IF(L373=3,41.28,IF(L373=4,24,IF(L373=5,22,IF(L373=6,20,IF(L373=7,18,IF(L373=8,16,0))))))))+IF(L373&lt;=8,0,IF(L373&lt;=16,13,IF(L373&lt;=24,9,IF(L373&lt;=32,4,0))))-IF(L373&lt;=8,0,IF(L373&lt;=16,(L373-9)*0.34,IF(L373&lt;=24,(L373-17)*0.34,IF(L373&lt;=32,(L373-25)*0.34,0)))),0)+IF(F373="JOŽ",IF(L373=1,85,IF(L373=2,59.5,IF(L373=3,45,IF(L373=4,32.5,IF(L373=5,30,IF(L373=6,27.5,IF(L373=7,25,IF(L373=8,22.5,0))))))))+IF(L373&lt;=8,0,IF(L373&lt;=16,19,IF(L373&lt;=24,13,0)))-IF(L373&lt;=8,0,IF(L373&lt;=16,(L373-9)*0.425,IF(L373&lt;=24,(L373-17)*0.425,0))),0)+IF(F373="JPČ",IF(L373=1,68,IF(L373=2,47.6,IF(L373=3,36,IF(L373=4,26,IF(L373=5,24,IF(L373=6,22,IF(L373=7,20,IF(L373=8,18,0))))))))+IF(L373&lt;=8,0,IF(L373&lt;=16,13,IF(L373&lt;=24,9,0)))-IF(L373&lt;=8,0,IF(L373&lt;=16,(L373-9)*0.34,IF(L373&lt;=24,(L373-17)*0.34,0))),0)+IF(F373="JEČ",IF(L373=1,34,IF(L373=2,26.04,IF(L373=3,20.6,IF(L373=4,12,IF(L373=5,11,IF(L373=6,10,IF(L373=7,9,IF(L373=8,8,0))))))))+IF(L373&lt;=8,0,IF(L373&lt;=16,6,0))-IF(L373&lt;=8,0,IF(L373&lt;=16,(L373-9)*0.17,0)),0)+IF(F373="JEOF",IF(L373=1,34,IF(L373=2,26.04,IF(L373=3,20.6,IF(L373=4,12,IF(L373=5,11,IF(L373=6,10,IF(L373=7,9,IF(L373=8,8,0))))))))+IF(L373&lt;=8,0,IF(L373&lt;=16,6,0))-IF(L373&lt;=8,0,IF(L373&lt;=16,(L373-9)*0.17,0)),0)+IF(F373="JnPČ",IF(L373=1,51,IF(L373=2,35.7,IF(L373=3,27,IF(L373=4,19.5,IF(L373=5,18,IF(L373=6,16.5,IF(L373=7,15,IF(L373=8,13.5,0))))))))+IF(L373&lt;=8,0,IF(L373&lt;=16,10,0))-IF(L373&lt;=8,0,IF(L373&lt;=16,(L373-9)*0.255,0)),0)+IF(F373="JnEČ",IF(L373=1,25.5,IF(L373=2,19.53,IF(L373=3,15.48,IF(L373=4,9,IF(L373=5,8.25,IF(L373=6,7.5,IF(L373=7,6.75,IF(L373=8,6,0))))))))+IF(L373&lt;=8,0,IF(L373&lt;=16,5,0))-IF(L373&lt;=8,0,IF(L373&lt;=16,(L373-9)*0.1275,0)),0)+IF(F373="JčPČ",IF(L373=1,21.25,IF(L373=2,14.5,IF(L373=3,11.5,IF(L373=4,7,IF(L373=5,6.5,IF(L373=6,6,IF(L373=7,5.5,IF(L373=8,5,0))))))))+IF(L373&lt;=8,0,IF(L373&lt;=16,4,0))-IF(L373&lt;=8,0,IF(L373&lt;=16,(L373-9)*0.10625,0)),0)+IF(F373="JčEČ",IF(L373=1,17,IF(L373=2,13.02,IF(L373=3,10.32,IF(L373=4,6,IF(L373=5,5.5,IF(L373=6,5,IF(L373=7,4.5,IF(L373=8,4,0))))))))+IF(L373&lt;=8,0,IF(L373&lt;=16,3,0))-IF(L373&lt;=8,0,IF(L373&lt;=16,(L373-9)*0.085,0)),0)+IF(F373="NEAK",IF(L373=1,11.48,IF(L373=2,8.79,IF(L373=3,6.97,IF(L373=4,4.05,IF(L373=5,3.71,IF(L373=6,3.38,IF(L373=7,3.04,IF(L373=8,2.7,0))))))))+IF(L373&lt;=8,0,IF(L373&lt;=16,2,IF(L373&lt;=24,1.3,0)))-IF(L373&lt;=8,0,IF(L373&lt;=16,(L373-9)*0.0574,IF(L373&lt;=24,(L373-17)*0.0574,0))),0))*IF(L373&lt;0,1,IF(OR(F373="PČ",F373="PŽ",F373="PT"),IF(J373&lt;32,J373/32,1),1))* IF(L373&lt;0,1,IF(OR(F373="EČ",F373="EŽ",F373="JOŽ",F373="JPČ",F373="NEAK"),IF(J373&lt;24,J373/24,1),1))*IF(L373&lt;0,1,IF(OR(F373="PČneol",F373="JEČ",F373="JEOF",F373="JnPČ",F373="JnEČ",F373="JčPČ",F373="JčEČ"),IF(J373&lt;16,J373/16,1),1))*IF(L373&lt;0,1,IF(F373="EČneol",IF(J373&lt;8,J373/8,1),1))</f>
        <v>0</v>
      </c>
      <c r="O373" s="9">
        <f t="shared" ref="O373:O382" si="137">IF(F373="OŽ",N373,IF(H373="Ne",IF(J373*0.3&lt;J373-L373,N373,0),IF(J373*0.1&lt;J373-L373,N373,0)))</f>
        <v>0</v>
      </c>
      <c r="P373" s="4">
        <f t="shared" ref="P373" si="138">IF(O373=0,0,IF(F373="OŽ",IF(L373&gt;35,0,IF(J373&gt;35,(36-L373)*1.836,((36-L373)-(36-J373))*1.836)),0)+IF(F373="PČ",IF(L373&gt;31,0,IF(J373&gt;31,(32-L373)*1.347,((32-L373)-(32-J373))*1.347)),0)+ IF(F373="PČneol",IF(L373&gt;15,0,IF(J373&gt;15,(16-L373)*0.255,((16-L373)-(16-J373))*0.255)),0)+IF(F373="PŽ",IF(L373&gt;31,0,IF(J373&gt;31,(32-L373)*0.255,((32-L373)-(32-J373))*0.255)),0)+IF(F373="EČ",IF(L373&gt;23,0,IF(J373&gt;23,(24-L373)*0.612,((24-L373)-(24-J373))*0.612)),0)+IF(F373="EČneol",IF(L373&gt;7,0,IF(J373&gt;7,(8-L373)*0.204,((8-L373)-(8-J373))*0.204)),0)+IF(F373="EŽ",IF(L373&gt;23,0,IF(J373&gt;23,(24-L373)*0.204,((24-L373)-(24-J373))*0.204)),0)+IF(F373="PT",IF(L373&gt;31,0,IF(J373&gt;31,(32-L373)*0.204,((32-L373)-(32-J373))*0.204)),0)+IF(F373="JOŽ",IF(L373&gt;23,0,IF(J373&gt;23,(24-L373)*0.255,((24-L373)-(24-J373))*0.255)),0)+IF(F373="JPČ",IF(L373&gt;23,0,IF(J373&gt;23,(24-L373)*0.204,((24-L373)-(24-J373))*0.204)),0)+IF(F373="JEČ",IF(L373&gt;15,0,IF(J373&gt;15,(16-L373)*0.102,((16-L373)-(16-J373))*0.102)),0)+IF(F373="JEOF",IF(L373&gt;15,0,IF(J373&gt;15,(16-L373)*0.102,((16-L373)-(16-J373))*0.102)),0)+IF(F373="JnPČ",IF(L373&gt;15,0,IF(J373&gt;15,(16-L373)*0.153,((16-L373)-(16-J373))*0.153)),0)+IF(F373="JnEČ",IF(L373&gt;15,0,IF(J373&gt;15,(16-L373)*0.0765,((16-L373)-(16-J373))*0.0765)),0)+IF(F373="JčPČ",IF(L373&gt;15,0,IF(J373&gt;15,(16-L373)*0.06375,((16-L373)-(16-J373))*0.06375)),0)+IF(F373="JčEČ",IF(L373&gt;15,0,IF(J373&gt;15,(16-L373)*0.051,((16-L373)-(16-J373))*0.051)),0)+IF(F373="NEAK",IF(L373&gt;23,0,IF(J373&gt;23,(24-L373)*0.03444,((24-L373)-(24-J373))*0.03444)),0))</f>
        <v>0</v>
      </c>
      <c r="Q373" s="11">
        <f t="shared" ref="Q373" si="139">IF(ISERROR(P373*100/N373),0,(P373*100/N373))</f>
        <v>0</v>
      </c>
      <c r="R373" s="10">
        <f t="shared" ref="R373:R382" si="140">IF(Q373&lt;=30,O373+P373,O373+O373*0.3)*IF(G373=1,0.4,IF(G373=2,0.75,IF(G373="1 (kas 4 m. 1 k. nerengiamos)",0.52,1)))*IF(D373="olimpinė",1,IF(M373="Ne",0.5,1))*IF(OR(A$5="Lietuvos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federacija"),IF(OR(J373&lt;8,K373&lt;16),0,1),1)*E373*IF(I373&lt;=1,1,1/I373)*IF(OR(A$5="Lietuvos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4" spans="1:18">
      <c r="A374" s="66">
        <v>2</v>
      </c>
      <c r="B374" s="66"/>
      <c r="C374" s="12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3">
        <f t="shared" si="136"/>
        <v>0</v>
      </c>
      <c r="O374" s="9">
        <f t="shared" si="137"/>
        <v>0</v>
      </c>
      <c r="P374" s="4">
        <f t="shared" ref="P374:P382" si="141">IF(O374=0,0,IF(F374="OŽ",IF(L374&gt;35,0,IF(J374&gt;35,(36-L374)*1.836,((36-L374)-(36-J374))*1.836)),0)+IF(F374="PČ",IF(L374&gt;31,0,IF(J374&gt;31,(32-L374)*1.347,((32-L374)-(32-J374))*1.347)),0)+ IF(F374="PČneol",IF(L374&gt;15,0,IF(J374&gt;15,(16-L374)*0.255,((16-L374)-(16-J374))*0.255)),0)+IF(F374="PŽ",IF(L374&gt;31,0,IF(J374&gt;31,(32-L374)*0.255,((32-L374)-(32-J374))*0.255)),0)+IF(F374="EČ",IF(L374&gt;23,0,IF(J374&gt;23,(24-L374)*0.612,((24-L374)-(24-J374))*0.612)),0)+IF(F374="EČneol",IF(L374&gt;7,0,IF(J374&gt;7,(8-L374)*0.204,((8-L374)-(8-J374))*0.204)),0)+IF(F374="EŽ",IF(L374&gt;23,0,IF(J374&gt;23,(24-L374)*0.204,((24-L374)-(24-J374))*0.204)),0)+IF(F374="PT",IF(L374&gt;31,0,IF(J374&gt;31,(32-L374)*0.204,((32-L374)-(32-J374))*0.204)),0)+IF(F374="JOŽ",IF(L374&gt;23,0,IF(J374&gt;23,(24-L374)*0.255,((24-L374)-(24-J374))*0.255)),0)+IF(F374="JPČ",IF(L374&gt;23,0,IF(J374&gt;23,(24-L374)*0.204,((24-L374)-(24-J374))*0.204)),0)+IF(F374="JEČ",IF(L374&gt;15,0,IF(J374&gt;15,(16-L374)*0.102,((16-L374)-(16-J374))*0.102)),0)+IF(F374="JEOF",IF(L374&gt;15,0,IF(J374&gt;15,(16-L374)*0.102,((16-L374)-(16-J374))*0.102)),0)+IF(F374="JnPČ",IF(L374&gt;15,0,IF(J374&gt;15,(16-L374)*0.153,((16-L374)-(16-J374))*0.153)),0)+IF(F374="JnEČ",IF(L374&gt;15,0,IF(J374&gt;15,(16-L374)*0.0765,((16-L374)-(16-J374))*0.0765)),0)+IF(F374="JčPČ",IF(L374&gt;15,0,IF(J374&gt;15,(16-L374)*0.06375,((16-L374)-(16-J374))*0.06375)),0)+IF(F374="JčEČ",IF(L374&gt;15,0,IF(J374&gt;15,(16-L374)*0.051,((16-L374)-(16-J374))*0.051)),0)+IF(F374="NEAK",IF(L374&gt;23,0,IF(J374&gt;23,(24-L374)*0.03444,((24-L374)-(24-J374))*0.03444)),0))</f>
        <v>0</v>
      </c>
      <c r="Q374" s="11">
        <f t="shared" ref="Q374:Q382" si="142">IF(ISERROR(P374*100/N374),0,(P374*100/N374))</f>
        <v>0</v>
      </c>
      <c r="R374" s="10">
        <f t="shared" si="140"/>
        <v>0</v>
      </c>
    </row>
    <row r="375" spans="1:18">
      <c r="A375" s="66">
        <v>3</v>
      </c>
      <c r="B375" s="66"/>
      <c r="C375" s="12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3">
        <f t="shared" si="136"/>
        <v>0</v>
      </c>
      <c r="O375" s="9">
        <f t="shared" si="137"/>
        <v>0</v>
      </c>
      <c r="P375" s="4">
        <f t="shared" si="141"/>
        <v>0</v>
      </c>
      <c r="Q375" s="11">
        <f t="shared" si="142"/>
        <v>0</v>
      </c>
      <c r="R375" s="10">
        <f t="shared" si="140"/>
        <v>0</v>
      </c>
    </row>
    <row r="376" spans="1:18">
      <c r="A376" s="66">
        <v>4</v>
      </c>
      <c r="B376" s="66"/>
      <c r="C376" s="12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3">
        <f t="shared" si="136"/>
        <v>0</v>
      </c>
      <c r="O376" s="9">
        <f t="shared" si="137"/>
        <v>0</v>
      </c>
      <c r="P376" s="4">
        <f t="shared" si="141"/>
        <v>0</v>
      </c>
      <c r="Q376" s="11">
        <f t="shared" si="142"/>
        <v>0</v>
      </c>
      <c r="R376" s="10">
        <f t="shared" si="140"/>
        <v>0</v>
      </c>
    </row>
    <row r="377" spans="1:18">
      <c r="A377" s="66">
        <v>5</v>
      </c>
      <c r="B377" s="66"/>
      <c r="C377" s="12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3">
        <f t="shared" si="136"/>
        <v>0</v>
      </c>
      <c r="O377" s="9">
        <f t="shared" si="137"/>
        <v>0</v>
      </c>
      <c r="P377" s="4">
        <f t="shared" si="141"/>
        <v>0</v>
      </c>
      <c r="Q377" s="11">
        <f t="shared" si="142"/>
        <v>0</v>
      </c>
      <c r="R377" s="10">
        <f t="shared" si="140"/>
        <v>0</v>
      </c>
    </row>
    <row r="378" spans="1:18">
      <c r="A378" s="66">
        <v>6</v>
      </c>
      <c r="B378" s="66"/>
      <c r="C378" s="12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3">
        <f t="shared" si="136"/>
        <v>0</v>
      </c>
      <c r="O378" s="9">
        <f t="shared" si="137"/>
        <v>0</v>
      </c>
      <c r="P378" s="4">
        <f t="shared" si="141"/>
        <v>0</v>
      </c>
      <c r="Q378" s="11">
        <f t="shared" si="142"/>
        <v>0</v>
      </c>
      <c r="R378" s="10">
        <f t="shared" si="140"/>
        <v>0</v>
      </c>
    </row>
    <row r="379" spans="1:18">
      <c r="A379" s="66">
        <v>7</v>
      </c>
      <c r="B379" s="66"/>
      <c r="C379" s="12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3">
        <f t="shared" si="136"/>
        <v>0</v>
      </c>
      <c r="O379" s="9">
        <f t="shared" si="137"/>
        <v>0</v>
      </c>
      <c r="P379" s="4">
        <f t="shared" si="141"/>
        <v>0</v>
      </c>
      <c r="Q379" s="11">
        <f t="shared" si="142"/>
        <v>0</v>
      </c>
      <c r="R379" s="10">
        <f t="shared" si="140"/>
        <v>0</v>
      </c>
    </row>
    <row r="380" spans="1:18">
      <c r="A380" s="66">
        <v>8</v>
      </c>
      <c r="B380" s="66"/>
      <c r="C380" s="12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3">
        <f t="shared" si="136"/>
        <v>0</v>
      </c>
      <c r="O380" s="9">
        <f t="shared" si="137"/>
        <v>0</v>
      </c>
      <c r="P380" s="4">
        <f t="shared" si="141"/>
        <v>0</v>
      </c>
      <c r="Q380" s="11">
        <f t="shared" si="142"/>
        <v>0</v>
      </c>
      <c r="R380" s="10">
        <f t="shared" si="140"/>
        <v>0</v>
      </c>
    </row>
    <row r="381" spans="1:18">
      <c r="A381" s="66">
        <v>9</v>
      </c>
      <c r="B381" s="66"/>
      <c r="C381" s="12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3">
        <f t="shared" si="136"/>
        <v>0</v>
      </c>
      <c r="O381" s="9">
        <f t="shared" si="137"/>
        <v>0</v>
      </c>
      <c r="P381" s="4">
        <f t="shared" si="141"/>
        <v>0</v>
      </c>
      <c r="Q381" s="11">
        <f t="shared" si="142"/>
        <v>0</v>
      </c>
      <c r="R381" s="10">
        <f t="shared" si="140"/>
        <v>0</v>
      </c>
    </row>
    <row r="382" spans="1:18">
      <c r="A382" s="66">
        <v>10</v>
      </c>
      <c r="B382" s="66"/>
      <c r="C382" s="12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3">
        <f t="shared" si="136"/>
        <v>0</v>
      </c>
      <c r="O382" s="9">
        <f t="shared" si="137"/>
        <v>0</v>
      </c>
      <c r="P382" s="4">
        <f t="shared" si="141"/>
        <v>0</v>
      </c>
      <c r="Q382" s="11">
        <f t="shared" si="142"/>
        <v>0</v>
      </c>
      <c r="R382" s="10">
        <f t="shared" si="140"/>
        <v>0</v>
      </c>
    </row>
    <row r="383" spans="1:18">
      <c r="A383" s="71" t="s">
        <v>34</v>
      </c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3"/>
      <c r="R383" s="10">
        <f>SUM(R373:R382)</f>
        <v>0</v>
      </c>
    </row>
    <row r="384" spans="1:18" ht="15.75">
      <c r="A384" s="24" t="s">
        <v>116</v>
      </c>
      <c r="B384" s="2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6"/>
    </row>
    <row r="385" spans="1:18">
      <c r="A385" s="48" t="s">
        <v>44</v>
      </c>
      <c r="B385" s="48"/>
      <c r="C385" s="48"/>
      <c r="D385" s="48"/>
      <c r="E385" s="48"/>
      <c r="F385" s="48"/>
      <c r="G385" s="48"/>
      <c r="H385" s="48"/>
      <c r="I385" s="48"/>
      <c r="J385" s="15"/>
      <c r="K385" s="15"/>
      <c r="L385" s="15"/>
      <c r="M385" s="15"/>
      <c r="N385" s="15"/>
      <c r="O385" s="15"/>
      <c r="P385" s="15"/>
      <c r="Q385" s="15"/>
      <c r="R385" s="16"/>
    </row>
    <row r="386" spans="1:18" s="8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15"/>
      <c r="K386" s="15"/>
      <c r="L386" s="15"/>
      <c r="M386" s="15"/>
      <c r="N386" s="15"/>
      <c r="O386" s="15"/>
      <c r="P386" s="15"/>
      <c r="Q386" s="15"/>
      <c r="R386" s="16"/>
    </row>
    <row r="387" spans="1:18" ht="13.9" customHeight="1">
      <c r="A387" s="74" t="s">
        <v>115</v>
      </c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62"/>
      <c r="R387" s="8"/>
    </row>
    <row r="388" spans="1:18" ht="16.899999999999999" customHeight="1">
      <c r="A388" s="75" t="s">
        <v>27</v>
      </c>
      <c r="B388" s="76"/>
      <c r="C388" s="76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62"/>
      <c r="R388" s="8"/>
    </row>
    <row r="389" spans="1:18" ht="15.6" customHeight="1">
      <c r="A389" s="74" t="s">
        <v>39</v>
      </c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62"/>
      <c r="R389" s="8"/>
    </row>
    <row r="390" spans="1:18" ht="13.9" customHeight="1">
      <c r="A390" s="66">
        <v>1</v>
      </c>
      <c r="B390" s="66"/>
      <c r="C390" s="12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3">
        <f t="shared" ref="N390:N399" si="143">(IF(F390="OŽ",IF(L390=1,550.8,IF(L390=2,426.38,IF(L390=3,342.14,IF(L390=4,181.44,IF(L390=5,168.48,IF(L390=6,155.52,IF(L390=7,148.5,IF(L390=8,144,0))))))))+IF(L390&lt;=8,0,IF(L390&lt;=16,137.7,IF(L390&lt;=24,108,IF(L390&lt;=32,80.1,IF(L390&lt;=36,52.2,0)))))-IF(L390&lt;=8,0,IF(L390&lt;=16,(L390-9)*2.754,IF(L390&lt;=24,(L390-17)* 2.754,IF(L390&lt;=32,(L390-25)* 2.754,IF(L390&lt;=36,(L390-33)*2.754,0))))),0)+IF(F390="PČ",IF(L390=1,449,IF(L390=2,314.6,IF(L390=3,238,IF(L390=4,172,IF(L390=5,159,IF(L390=6,145,IF(L390=7,132,IF(L390=8,119,0))))))))+IF(L390&lt;=8,0,IF(L390&lt;=16,88,IF(L390&lt;=24,55,IF(L390&lt;=32,22,0))))-IF(L390&lt;=8,0,IF(L390&lt;=16,(L390-9)*2.245,IF(L390&lt;=24,(L390-17)*2.245,IF(L390&lt;=32,(L390-25)*2.245,0)))),0)+IF(F390="PČneol",IF(L390=1,85,IF(L390=2,64.61,IF(L390=3,50.76,IF(L390=4,16.25,IF(L390=5,15,IF(L390=6,13.75,IF(L390=7,12.5,IF(L390=8,11.25,0))))))))+IF(L390&lt;=8,0,IF(L390&lt;=16,9,0))-IF(L390&lt;=8,0,IF(L390&lt;=16,(L390-9)*0.425,0)),0)+IF(F390="PŽ",IF(L390=1,85,IF(L390=2,59.5,IF(L390=3,45,IF(L390=4,32.5,IF(L390=5,30,IF(L390=6,27.5,IF(L390=7,25,IF(L390=8,22.5,0))))))))+IF(L390&lt;=8,0,IF(L390&lt;=16,19,IF(L390&lt;=24,13,IF(L390&lt;=32,8,0))))-IF(L390&lt;=8,0,IF(L390&lt;=16,(L390-9)*0.425,IF(L390&lt;=24,(L390-17)*0.425,IF(L390&lt;=32,(L390-25)*0.425,0)))),0)+IF(F390="EČ",IF(L390=1,204,IF(L390=2,156.24,IF(L390=3,123.84,IF(L390=4,72,IF(L390=5,66,IF(L390=6,60,IF(L390=7,54,IF(L390=8,48,0))))))))+IF(L390&lt;=8,0,IF(L390&lt;=16,40,IF(L390&lt;=24,25,0)))-IF(L390&lt;=8,0,IF(L390&lt;=16,(L390-9)*1.02,IF(L390&lt;=24,(L390-17)*1.02,0))),0)+IF(F390="EČneol",IF(L390=1,68,IF(L390=2,51.69,IF(L390=3,40.61,IF(L390=4,13,IF(L390=5,12,IF(L390=6,11,IF(L390=7,10,IF(L390=8,9,0)))))))))+IF(F390="EŽ",IF(L390=1,68,IF(L390=2,47.6,IF(L390=3,36,IF(L390=4,18,IF(L390=5,16.5,IF(L390=6,15,IF(L390=7,13.5,IF(L390=8,12,0))))))))+IF(L390&lt;=8,0,IF(L390&lt;=16,10,IF(L390&lt;=24,6,0)))-IF(L390&lt;=8,0,IF(L390&lt;=16,(L390-9)*0.34,IF(L390&lt;=24,(L390-17)*0.34,0))),0)+IF(F390="PT",IF(L390=1,68,IF(L390=2,52.08,IF(L390=3,41.28,IF(L390=4,24,IF(L390=5,22,IF(L390=6,20,IF(L390=7,18,IF(L390=8,16,0))))))))+IF(L390&lt;=8,0,IF(L390&lt;=16,13,IF(L390&lt;=24,9,IF(L390&lt;=32,4,0))))-IF(L390&lt;=8,0,IF(L390&lt;=16,(L390-9)*0.34,IF(L390&lt;=24,(L390-17)*0.34,IF(L390&lt;=32,(L390-25)*0.34,0)))),0)+IF(F390="JOŽ",IF(L390=1,85,IF(L390=2,59.5,IF(L390=3,45,IF(L390=4,32.5,IF(L390=5,30,IF(L390=6,27.5,IF(L390=7,25,IF(L390=8,22.5,0))))))))+IF(L390&lt;=8,0,IF(L390&lt;=16,19,IF(L390&lt;=24,13,0)))-IF(L390&lt;=8,0,IF(L390&lt;=16,(L390-9)*0.425,IF(L390&lt;=24,(L390-17)*0.425,0))),0)+IF(F390="JPČ",IF(L390=1,68,IF(L390=2,47.6,IF(L390=3,36,IF(L390=4,26,IF(L390=5,24,IF(L390=6,22,IF(L390=7,20,IF(L390=8,18,0))))))))+IF(L390&lt;=8,0,IF(L390&lt;=16,13,IF(L390&lt;=24,9,0)))-IF(L390&lt;=8,0,IF(L390&lt;=16,(L390-9)*0.34,IF(L390&lt;=24,(L390-17)*0.34,0))),0)+IF(F390="JEČ",IF(L390=1,34,IF(L390=2,26.04,IF(L390=3,20.6,IF(L390=4,12,IF(L390=5,11,IF(L390=6,10,IF(L390=7,9,IF(L390=8,8,0))))))))+IF(L390&lt;=8,0,IF(L390&lt;=16,6,0))-IF(L390&lt;=8,0,IF(L390&lt;=16,(L390-9)*0.17,0)),0)+IF(F390="JEOF",IF(L390=1,34,IF(L390=2,26.04,IF(L390=3,20.6,IF(L390=4,12,IF(L390=5,11,IF(L390=6,10,IF(L390=7,9,IF(L390=8,8,0))))))))+IF(L390&lt;=8,0,IF(L390&lt;=16,6,0))-IF(L390&lt;=8,0,IF(L390&lt;=16,(L390-9)*0.17,0)),0)+IF(F390="JnPČ",IF(L390=1,51,IF(L390=2,35.7,IF(L390=3,27,IF(L390=4,19.5,IF(L390=5,18,IF(L390=6,16.5,IF(L390=7,15,IF(L390=8,13.5,0))))))))+IF(L390&lt;=8,0,IF(L390&lt;=16,10,0))-IF(L390&lt;=8,0,IF(L390&lt;=16,(L390-9)*0.255,0)),0)+IF(F390="JnEČ",IF(L390=1,25.5,IF(L390=2,19.53,IF(L390=3,15.48,IF(L390=4,9,IF(L390=5,8.25,IF(L390=6,7.5,IF(L390=7,6.75,IF(L390=8,6,0))))))))+IF(L390&lt;=8,0,IF(L390&lt;=16,5,0))-IF(L390&lt;=8,0,IF(L390&lt;=16,(L390-9)*0.1275,0)),0)+IF(F390="JčPČ",IF(L390=1,21.25,IF(L390=2,14.5,IF(L390=3,11.5,IF(L390=4,7,IF(L390=5,6.5,IF(L390=6,6,IF(L390=7,5.5,IF(L390=8,5,0))))))))+IF(L390&lt;=8,0,IF(L390&lt;=16,4,0))-IF(L390&lt;=8,0,IF(L390&lt;=16,(L390-9)*0.10625,0)),0)+IF(F390="JčEČ",IF(L390=1,17,IF(L390=2,13.02,IF(L390=3,10.32,IF(L390=4,6,IF(L390=5,5.5,IF(L390=6,5,IF(L390=7,4.5,IF(L390=8,4,0))))))))+IF(L390&lt;=8,0,IF(L390&lt;=16,3,0))-IF(L390&lt;=8,0,IF(L390&lt;=16,(L390-9)*0.085,0)),0)+IF(F390="NEAK",IF(L390=1,11.48,IF(L390=2,8.79,IF(L390=3,6.97,IF(L390=4,4.05,IF(L390=5,3.71,IF(L390=6,3.38,IF(L390=7,3.04,IF(L390=8,2.7,0))))))))+IF(L390&lt;=8,0,IF(L390&lt;=16,2,IF(L390&lt;=24,1.3,0)))-IF(L390&lt;=8,0,IF(L390&lt;=16,(L390-9)*0.0574,IF(L390&lt;=24,(L390-17)*0.0574,0))),0))*IF(L390&lt;0,1,IF(OR(F390="PČ",F390="PŽ",F390="PT"),IF(J390&lt;32,J390/32,1),1))* IF(L390&lt;0,1,IF(OR(F390="EČ",F390="EŽ",F390="JOŽ",F390="JPČ",F390="NEAK"),IF(J390&lt;24,J390/24,1),1))*IF(L390&lt;0,1,IF(OR(F390="PČneol",F390="JEČ",F390="JEOF",F390="JnPČ",F390="JnEČ",F390="JčPČ",F390="JčEČ"),IF(J390&lt;16,J390/16,1),1))*IF(L390&lt;0,1,IF(F390="EČneol",IF(J390&lt;8,J390/8,1),1))</f>
        <v>0</v>
      </c>
      <c r="O390" s="9">
        <f t="shared" ref="O390:O399" si="144">IF(F390="OŽ",N390,IF(H390="Ne",IF(J390*0.3&lt;J390-L390,N390,0),IF(J390*0.1&lt;J390-L390,N390,0)))</f>
        <v>0</v>
      </c>
      <c r="P390" s="4">
        <f t="shared" ref="P390" si="145">IF(O390=0,0,IF(F390="OŽ",IF(L390&gt;35,0,IF(J390&gt;35,(36-L390)*1.836,((36-L390)-(36-J390))*1.836)),0)+IF(F390="PČ",IF(L390&gt;31,0,IF(J390&gt;31,(32-L390)*1.347,((32-L390)-(32-J390))*1.347)),0)+ IF(F390="PČneol",IF(L390&gt;15,0,IF(J390&gt;15,(16-L390)*0.255,((16-L390)-(16-J390))*0.255)),0)+IF(F390="PŽ",IF(L390&gt;31,0,IF(J390&gt;31,(32-L390)*0.255,((32-L390)-(32-J390))*0.255)),0)+IF(F390="EČ",IF(L390&gt;23,0,IF(J390&gt;23,(24-L390)*0.612,((24-L390)-(24-J390))*0.612)),0)+IF(F390="EČneol",IF(L390&gt;7,0,IF(J390&gt;7,(8-L390)*0.204,((8-L390)-(8-J390))*0.204)),0)+IF(F390="EŽ",IF(L390&gt;23,0,IF(J390&gt;23,(24-L390)*0.204,((24-L390)-(24-J390))*0.204)),0)+IF(F390="PT",IF(L390&gt;31,0,IF(J390&gt;31,(32-L390)*0.204,((32-L390)-(32-J390))*0.204)),0)+IF(F390="JOŽ",IF(L390&gt;23,0,IF(J390&gt;23,(24-L390)*0.255,((24-L390)-(24-J390))*0.255)),0)+IF(F390="JPČ",IF(L390&gt;23,0,IF(J390&gt;23,(24-L390)*0.204,((24-L390)-(24-J390))*0.204)),0)+IF(F390="JEČ",IF(L390&gt;15,0,IF(J390&gt;15,(16-L390)*0.102,((16-L390)-(16-J390))*0.102)),0)+IF(F390="JEOF",IF(L390&gt;15,0,IF(J390&gt;15,(16-L390)*0.102,((16-L390)-(16-J390))*0.102)),0)+IF(F390="JnPČ",IF(L390&gt;15,0,IF(J390&gt;15,(16-L390)*0.153,((16-L390)-(16-J390))*0.153)),0)+IF(F390="JnEČ",IF(L390&gt;15,0,IF(J390&gt;15,(16-L390)*0.0765,((16-L390)-(16-J390))*0.0765)),0)+IF(F390="JčPČ",IF(L390&gt;15,0,IF(J390&gt;15,(16-L390)*0.06375,((16-L390)-(16-J390))*0.06375)),0)+IF(F390="JčEČ",IF(L390&gt;15,0,IF(J390&gt;15,(16-L390)*0.051,((16-L390)-(16-J390))*0.051)),0)+IF(F390="NEAK",IF(L390&gt;23,0,IF(J390&gt;23,(24-L390)*0.03444,((24-L390)-(24-J390))*0.03444)),0))</f>
        <v>0</v>
      </c>
      <c r="Q390" s="11">
        <f t="shared" ref="Q390" si="146">IF(ISERROR(P390*100/N390),0,(P390*100/N390))</f>
        <v>0</v>
      </c>
      <c r="R390" s="10">
        <f t="shared" ref="R390:R399" si="147">IF(Q390&lt;=30,O390+P390,O390+O390*0.3)*IF(G390=1,0.4,IF(G390=2,0.75,IF(G390="1 (kas 4 m. 1 k. nerengiamos)",0.52,1)))*IF(D390="olimpinė",1,IF(M390="Ne",0.5,1))*IF(OR(A$5="Lietuvos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federacija"),IF(OR(J390&lt;8,K390&lt;16),0,1),1)*E390*IF(I390&lt;=1,1,1/I390)*IF(OR(A$5="Lietuvos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1" spans="1:18">
      <c r="A391" s="66">
        <v>2</v>
      </c>
      <c r="B391" s="66"/>
      <c r="C391" s="12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3">
        <f t="shared" si="143"/>
        <v>0</v>
      </c>
      <c r="O391" s="9">
        <f t="shared" si="144"/>
        <v>0</v>
      </c>
      <c r="P391" s="4">
        <f t="shared" ref="P391:P399" si="148">IF(O391=0,0,IF(F391="OŽ",IF(L391&gt;35,0,IF(J391&gt;35,(36-L391)*1.836,((36-L391)-(36-J391))*1.836)),0)+IF(F391="PČ",IF(L391&gt;31,0,IF(J391&gt;31,(32-L391)*1.347,((32-L391)-(32-J391))*1.347)),0)+ IF(F391="PČneol",IF(L391&gt;15,0,IF(J391&gt;15,(16-L391)*0.255,((16-L391)-(16-J391))*0.255)),0)+IF(F391="PŽ",IF(L391&gt;31,0,IF(J391&gt;31,(32-L391)*0.255,((32-L391)-(32-J391))*0.255)),0)+IF(F391="EČ",IF(L391&gt;23,0,IF(J391&gt;23,(24-L391)*0.612,((24-L391)-(24-J391))*0.612)),0)+IF(F391="EČneol",IF(L391&gt;7,0,IF(J391&gt;7,(8-L391)*0.204,((8-L391)-(8-J391))*0.204)),0)+IF(F391="EŽ",IF(L391&gt;23,0,IF(J391&gt;23,(24-L391)*0.204,((24-L391)-(24-J391))*0.204)),0)+IF(F391="PT",IF(L391&gt;31,0,IF(J391&gt;31,(32-L391)*0.204,((32-L391)-(32-J391))*0.204)),0)+IF(F391="JOŽ",IF(L391&gt;23,0,IF(J391&gt;23,(24-L391)*0.255,((24-L391)-(24-J391))*0.255)),0)+IF(F391="JPČ",IF(L391&gt;23,0,IF(J391&gt;23,(24-L391)*0.204,((24-L391)-(24-J391))*0.204)),0)+IF(F391="JEČ",IF(L391&gt;15,0,IF(J391&gt;15,(16-L391)*0.102,((16-L391)-(16-J391))*0.102)),0)+IF(F391="JEOF",IF(L391&gt;15,0,IF(J391&gt;15,(16-L391)*0.102,((16-L391)-(16-J391))*0.102)),0)+IF(F391="JnPČ",IF(L391&gt;15,0,IF(J391&gt;15,(16-L391)*0.153,((16-L391)-(16-J391))*0.153)),0)+IF(F391="JnEČ",IF(L391&gt;15,0,IF(J391&gt;15,(16-L391)*0.0765,((16-L391)-(16-J391))*0.0765)),0)+IF(F391="JčPČ",IF(L391&gt;15,0,IF(J391&gt;15,(16-L391)*0.06375,((16-L391)-(16-J391))*0.06375)),0)+IF(F391="JčEČ",IF(L391&gt;15,0,IF(J391&gt;15,(16-L391)*0.051,((16-L391)-(16-J391))*0.051)),0)+IF(F391="NEAK",IF(L391&gt;23,0,IF(J391&gt;23,(24-L391)*0.03444,((24-L391)-(24-J391))*0.03444)),0))</f>
        <v>0</v>
      </c>
      <c r="Q391" s="11">
        <f t="shared" ref="Q391:Q399" si="149">IF(ISERROR(P391*100/N391),0,(P391*100/N391))</f>
        <v>0</v>
      </c>
      <c r="R391" s="10">
        <f t="shared" si="147"/>
        <v>0</v>
      </c>
    </row>
    <row r="392" spans="1:18">
      <c r="A392" s="66">
        <v>3</v>
      </c>
      <c r="B392" s="66"/>
      <c r="C392" s="12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3">
        <f t="shared" si="143"/>
        <v>0</v>
      </c>
      <c r="O392" s="9">
        <f t="shared" si="144"/>
        <v>0</v>
      </c>
      <c r="P392" s="4">
        <f t="shared" si="148"/>
        <v>0</v>
      </c>
      <c r="Q392" s="11">
        <f t="shared" si="149"/>
        <v>0</v>
      </c>
      <c r="R392" s="10">
        <f t="shared" si="147"/>
        <v>0</v>
      </c>
    </row>
    <row r="393" spans="1:18">
      <c r="A393" s="66">
        <v>4</v>
      </c>
      <c r="B393" s="66"/>
      <c r="C393" s="12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3">
        <f t="shared" si="143"/>
        <v>0</v>
      </c>
      <c r="O393" s="9">
        <f t="shared" si="144"/>
        <v>0</v>
      </c>
      <c r="P393" s="4">
        <f t="shared" si="148"/>
        <v>0</v>
      </c>
      <c r="Q393" s="11">
        <f t="shared" si="149"/>
        <v>0</v>
      </c>
      <c r="R393" s="10">
        <f t="shared" si="147"/>
        <v>0</v>
      </c>
    </row>
    <row r="394" spans="1:18">
      <c r="A394" s="66">
        <v>5</v>
      </c>
      <c r="B394" s="66"/>
      <c r="C394" s="12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3">
        <f t="shared" si="143"/>
        <v>0</v>
      </c>
      <c r="O394" s="9">
        <f t="shared" si="144"/>
        <v>0</v>
      </c>
      <c r="P394" s="4">
        <f t="shared" si="148"/>
        <v>0</v>
      </c>
      <c r="Q394" s="11">
        <f t="shared" si="149"/>
        <v>0</v>
      </c>
      <c r="R394" s="10">
        <f t="shared" si="147"/>
        <v>0</v>
      </c>
    </row>
    <row r="395" spans="1:18">
      <c r="A395" s="66">
        <v>6</v>
      </c>
      <c r="B395" s="66"/>
      <c r="C395" s="12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3">
        <f t="shared" si="143"/>
        <v>0</v>
      </c>
      <c r="O395" s="9">
        <f t="shared" si="144"/>
        <v>0</v>
      </c>
      <c r="P395" s="4">
        <f t="shared" si="148"/>
        <v>0</v>
      </c>
      <c r="Q395" s="11">
        <f t="shared" si="149"/>
        <v>0</v>
      </c>
      <c r="R395" s="10">
        <f t="shared" si="147"/>
        <v>0</v>
      </c>
    </row>
    <row r="396" spans="1:18">
      <c r="A396" s="66">
        <v>7</v>
      </c>
      <c r="B396" s="66"/>
      <c r="C396" s="12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3">
        <f t="shared" si="143"/>
        <v>0</v>
      </c>
      <c r="O396" s="9">
        <f t="shared" si="144"/>
        <v>0</v>
      </c>
      <c r="P396" s="4">
        <f t="shared" si="148"/>
        <v>0</v>
      </c>
      <c r="Q396" s="11">
        <f t="shared" si="149"/>
        <v>0</v>
      </c>
      <c r="R396" s="10">
        <f t="shared" si="147"/>
        <v>0</v>
      </c>
    </row>
    <row r="397" spans="1:18">
      <c r="A397" s="66">
        <v>8</v>
      </c>
      <c r="B397" s="66"/>
      <c r="C397" s="12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3">
        <f t="shared" si="143"/>
        <v>0</v>
      </c>
      <c r="O397" s="9">
        <f t="shared" si="144"/>
        <v>0</v>
      </c>
      <c r="P397" s="4">
        <f t="shared" si="148"/>
        <v>0</v>
      </c>
      <c r="Q397" s="11">
        <f t="shared" si="149"/>
        <v>0</v>
      </c>
      <c r="R397" s="10">
        <f t="shared" si="147"/>
        <v>0</v>
      </c>
    </row>
    <row r="398" spans="1:18">
      <c r="A398" s="66">
        <v>9</v>
      </c>
      <c r="B398" s="66"/>
      <c r="C398" s="12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3">
        <f t="shared" si="143"/>
        <v>0</v>
      </c>
      <c r="O398" s="9">
        <f t="shared" si="144"/>
        <v>0</v>
      </c>
      <c r="P398" s="4">
        <f t="shared" si="148"/>
        <v>0</v>
      </c>
      <c r="Q398" s="11">
        <f t="shared" si="149"/>
        <v>0</v>
      </c>
      <c r="R398" s="10">
        <f t="shared" si="147"/>
        <v>0</v>
      </c>
    </row>
    <row r="399" spans="1:18">
      <c r="A399" s="66">
        <v>10</v>
      </c>
      <c r="B399" s="66"/>
      <c r="C399" s="12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3">
        <f t="shared" si="143"/>
        <v>0</v>
      </c>
      <c r="O399" s="9">
        <f t="shared" si="144"/>
        <v>0</v>
      </c>
      <c r="P399" s="4">
        <f t="shared" si="148"/>
        <v>0</v>
      </c>
      <c r="Q399" s="11">
        <f t="shared" si="149"/>
        <v>0</v>
      </c>
      <c r="R399" s="10">
        <f t="shared" si="147"/>
        <v>0</v>
      </c>
    </row>
    <row r="400" spans="1:18" ht="13.9" customHeight="1">
      <c r="A400" s="71" t="s">
        <v>34</v>
      </c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3"/>
      <c r="R400" s="10">
        <f>SUM(R390:R399)</f>
        <v>0</v>
      </c>
    </row>
    <row r="401" spans="1:18" ht="15.75">
      <c r="A401" s="24" t="s">
        <v>116</v>
      </c>
      <c r="B401" s="2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6"/>
    </row>
    <row r="402" spans="1:18">
      <c r="A402" s="48" t="s">
        <v>44</v>
      </c>
      <c r="B402" s="48"/>
      <c r="C402" s="48"/>
      <c r="D402" s="48"/>
      <c r="E402" s="48"/>
      <c r="F402" s="48"/>
      <c r="G402" s="48"/>
      <c r="H402" s="48"/>
      <c r="I402" s="48"/>
      <c r="J402" s="15"/>
      <c r="K402" s="15"/>
      <c r="L402" s="15"/>
      <c r="M402" s="15"/>
      <c r="N402" s="15"/>
      <c r="O402" s="15"/>
      <c r="P402" s="15"/>
      <c r="Q402" s="15"/>
      <c r="R402" s="16"/>
    </row>
    <row r="403" spans="1:18">
      <c r="A403" s="48"/>
      <c r="B403" s="48"/>
      <c r="C403" s="48"/>
      <c r="D403" s="48"/>
      <c r="E403" s="48"/>
      <c r="F403" s="48"/>
      <c r="G403" s="48"/>
      <c r="H403" s="48"/>
      <c r="I403" s="48"/>
      <c r="J403" s="15"/>
      <c r="K403" s="15"/>
      <c r="L403" s="15"/>
      <c r="M403" s="15"/>
      <c r="N403" s="15"/>
      <c r="O403" s="15"/>
      <c r="P403" s="15"/>
      <c r="Q403" s="15"/>
      <c r="R403" s="16"/>
    </row>
    <row r="404" spans="1:18">
      <c r="A404" s="74" t="s">
        <v>115</v>
      </c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62"/>
      <c r="R404" s="8"/>
    </row>
    <row r="405" spans="1:18" ht="18">
      <c r="A405" s="75" t="s">
        <v>27</v>
      </c>
      <c r="B405" s="76"/>
      <c r="C405" s="76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62"/>
      <c r="R405" s="8"/>
    </row>
    <row r="406" spans="1:18">
      <c r="A406" s="74" t="s">
        <v>39</v>
      </c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62"/>
      <c r="R406" s="8"/>
    </row>
    <row r="407" spans="1:18">
      <c r="A407" s="66">
        <v>1</v>
      </c>
      <c r="B407" s="66"/>
      <c r="C407" s="12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3">
        <f t="shared" ref="N407:N416" si="150">(IF(F407="OŽ",IF(L407=1,550.8,IF(L407=2,426.38,IF(L407=3,342.14,IF(L407=4,181.44,IF(L407=5,168.48,IF(L407=6,155.52,IF(L407=7,148.5,IF(L407=8,144,0))))))))+IF(L407&lt;=8,0,IF(L407&lt;=16,137.7,IF(L407&lt;=24,108,IF(L407&lt;=32,80.1,IF(L407&lt;=36,52.2,0)))))-IF(L407&lt;=8,0,IF(L407&lt;=16,(L407-9)*2.754,IF(L407&lt;=24,(L407-17)* 2.754,IF(L407&lt;=32,(L407-25)* 2.754,IF(L407&lt;=36,(L407-33)*2.754,0))))),0)+IF(F407="PČ",IF(L407=1,449,IF(L407=2,314.6,IF(L407=3,238,IF(L407=4,172,IF(L407=5,159,IF(L407=6,145,IF(L407=7,132,IF(L407=8,119,0))))))))+IF(L407&lt;=8,0,IF(L407&lt;=16,88,IF(L407&lt;=24,55,IF(L407&lt;=32,22,0))))-IF(L407&lt;=8,0,IF(L407&lt;=16,(L407-9)*2.245,IF(L407&lt;=24,(L407-17)*2.245,IF(L407&lt;=32,(L407-25)*2.245,0)))),0)+IF(F407="PČneol",IF(L407=1,85,IF(L407=2,64.61,IF(L407=3,50.76,IF(L407=4,16.25,IF(L407=5,15,IF(L407=6,13.75,IF(L407=7,12.5,IF(L407=8,11.25,0))))))))+IF(L407&lt;=8,0,IF(L407&lt;=16,9,0))-IF(L407&lt;=8,0,IF(L407&lt;=16,(L407-9)*0.425,0)),0)+IF(F407="PŽ",IF(L407=1,85,IF(L407=2,59.5,IF(L407=3,45,IF(L407=4,32.5,IF(L407=5,30,IF(L407=6,27.5,IF(L407=7,25,IF(L407=8,22.5,0))))))))+IF(L407&lt;=8,0,IF(L407&lt;=16,19,IF(L407&lt;=24,13,IF(L407&lt;=32,8,0))))-IF(L407&lt;=8,0,IF(L407&lt;=16,(L407-9)*0.425,IF(L407&lt;=24,(L407-17)*0.425,IF(L407&lt;=32,(L407-25)*0.425,0)))),0)+IF(F407="EČ",IF(L407=1,204,IF(L407=2,156.24,IF(L407=3,123.84,IF(L407=4,72,IF(L407=5,66,IF(L407=6,60,IF(L407=7,54,IF(L407=8,48,0))))))))+IF(L407&lt;=8,0,IF(L407&lt;=16,40,IF(L407&lt;=24,25,0)))-IF(L407&lt;=8,0,IF(L407&lt;=16,(L407-9)*1.02,IF(L407&lt;=24,(L407-17)*1.02,0))),0)+IF(F407="EČneol",IF(L407=1,68,IF(L407=2,51.69,IF(L407=3,40.61,IF(L407=4,13,IF(L407=5,12,IF(L407=6,11,IF(L407=7,10,IF(L407=8,9,0)))))))))+IF(F407="EŽ",IF(L407=1,68,IF(L407=2,47.6,IF(L407=3,36,IF(L407=4,18,IF(L407=5,16.5,IF(L407=6,15,IF(L407=7,13.5,IF(L407=8,12,0))))))))+IF(L407&lt;=8,0,IF(L407&lt;=16,10,IF(L407&lt;=24,6,0)))-IF(L407&lt;=8,0,IF(L407&lt;=16,(L407-9)*0.34,IF(L407&lt;=24,(L407-17)*0.34,0))),0)+IF(F407="PT",IF(L407=1,68,IF(L407=2,52.08,IF(L407=3,41.28,IF(L407=4,24,IF(L407=5,22,IF(L407=6,20,IF(L407=7,18,IF(L407=8,16,0))))))))+IF(L407&lt;=8,0,IF(L407&lt;=16,13,IF(L407&lt;=24,9,IF(L407&lt;=32,4,0))))-IF(L407&lt;=8,0,IF(L407&lt;=16,(L407-9)*0.34,IF(L407&lt;=24,(L407-17)*0.34,IF(L407&lt;=32,(L407-25)*0.34,0)))),0)+IF(F407="JOŽ",IF(L407=1,85,IF(L407=2,59.5,IF(L407=3,45,IF(L407=4,32.5,IF(L407=5,30,IF(L407=6,27.5,IF(L407=7,25,IF(L407=8,22.5,0))))))))+IF(L407&lt;=8,0,IF(L407&lt;=16,19,IF(L407&lt;=24,13,0)))-IF(L407&lt;=8,0,IF(L407&lt;=16,(L407-9)*0.425,IF(L407&lt;=24,(L407-17)*0.425,0))),0)+IF(F407="JPČ",IF(L407=1,68,IF(L407=2,47.6,IF(L407=3,36,IF(L407=4,26,IF(L407=5,24,IF(L407=6,22,IF(L407=7,20,IF(L407=8,18,0))))))))+IF(L407&lt;=8,0,IF(L407&lt;=16,13,IF(L407&lt;=24,9,0)))-IF(L407&lt;=8,0,IF(L407&lt;=16,(L407-9)*0.34,IF(L407&lt;=24,(L407-17)*0.34,0))),0)+IF(F407="JEČ",IF(L407=1,34,IF(L407=2,26.04,IF(L407=3,20.6,IF(L407=4,12,IF(L407=5,11,IF(L407=6,10,IF(L407=7,9,IF(L407=8,8,0))))))))+IF(L407&lt;=8,0,IF(L407&lt;=16,6,0))-IF(L407&lt;=8,0,IF(L407&lt;=16,(L407-9)*0.17,0)),0)+IF(F407="JEOF",IF(L407=1,34,IF(L407=2,26.04,IF(L407=3,20.6,IF(L407=4,12,IF(L407=5,11,IF(L407=6,10,IF(L407=7,9,IF(L407=8,8,0))))))))+IF(L407&lt;=8,0,IF(L407&lt;=16,6,0))-IF(L407&lt;=8,0,IF(L407&lt;=16,(L407-9)*0.17,0)),0)+IF(F407="JnPČ",IF(L407=1,51,IF(L407=2,35.7,IF(L407=3,27,IF(L407=4,19.5,IF(L407=5,18,IF(L407=6,16.5,IF(L407=7,15,IF(L407=8,13.5,0))))))))+IF(L407&lt;=8,0,IF(L407&lt;=16,10,0))-IF(L407&lt;=8,0,IF(L407&lt;=16,(L407-9)*0.255,0)),0)+IF(F407="JnEČ",IF(L407=1,25.5,IF(L407=2,19.53,IF(L407=3,15.48,IF(L407=4,9,IF(L407=5,8.25,IF(L407=6,7.5,IF(L407=7,6.75,IF(L407=8,6,0))))))))+IF(L407&lt;=8,0,IF(L407&lt;=16,5,0))-IF(L407&lt;=8,0,IF(L407&lt;=16,(L407-9)*0.1275,0)),0)+IF(F407="JčPČ",IF(L407=1,21.25,IF(L407=2,14.5,IF(L407=3,11.5,IF(L407=4,7,IF(L407=5,6.5,IF(L407=6,6,IF(L407=7,5.5,IF(L407=8,5,0))))))))+IF(L407&lt;=8,0,IF(L407&lt;=16,4,0))-IF(L407&lt;=8,0,IF(L407&lt;=16,(L407-9)*0.10625,0)),0)+IF(F407="JčEČ",IF(L407=1,17,IF(L407=2,13.02,IF(L407=3,10.32,IF(L407=4,6,IF(L407=5,5.5,IF(L407=6,5,IF(L407=7,4.5,IF(L407=8,4,0))))))))+IF(L407&lt;=8,0,IF(L407&lt;=16,3,0))-IF(L407&lt;=8,0,IF(L407&lt;=16,(L407-9)*0.085,0)),0)+IF(F407="NEAK",IF(L407=1,11.48,IF(L407=2,8.79,IF(L407=3,6.97,IF(L407=4,4.05,IF(L407=5,3.71,IF(L407=6,3.38,IF(L407=7,3.04,IF(L407=8,2.7,0))))))))+IF(L407&lt;=8,0,IF(L407&lt;=16,2,IF(L407&lt;=24,1.3,0)))-IF(L407&lt;=8,0,IF(L407&lt;=16,(L407-9)*0.0574,IF(L407&lt;=24,(L407-17)*0.0574,0))),0))*IF(L407&lt;0,1,IF(OR(F407="PČ",F407="PŽ",F407="PT"),IF(J407&lt;32,J407/32,1),1))* IF(L407&lt;0,1,IF(OR(F407="EČ",F407="EŽ",F407="JOŽ",F407="JPČ",F407="NEAK"),IF(J407&lt;24,J407/24,1),1))*IF(L407&lt;0,1,IF(OR(F407="PČneol",F407="JEČ",F407="JEOF",F407="JnPČ",F407="JnEČ",F407="JčPČ",F407="JčEČ"),IF(J407&lt;16,J407/16,1),1))*IF(L407&lt;0,1,IF(F407="EČneol",IF(J407&lt;8,J407/8,1),1))</f>
        <v>0</v>
      </c>
      <c r="O407" s="9">
        <f t="shared" ref="O407:O416" si="151">IF(F407="OŽ",N407,IF(H407="Ne",IF(J407*0.3&lt;J407-L407,N407,0),IF(J407*0.1&lt;J407-L407,N407,0)))</f>
        <v>0</v>
      </c>
      <c r="P407" s="4">
        <f t="shared" ref="P407" si="152">IF(O407=0,0,IF(F407="OŽ",IF(L407&gt;35,0,IF(J407&gt;35,(36-L407)*1.836,((36-L407)-(36-J407))*1.836)),0)+IF(F407="PČ",IF(L407&gt;31,0,IF(J407&gt;31,(32-L407)*1.347,((32-L407)-(32-J407))*1.347)),0)+ IF(F407="PČneol",IF(L407&gt;15,0,IF(J407&gt;15,(16-L407)*0.255,((16-L407)-(16-J407))*0.255)),0)+IF(F407="PŽ",IF(L407&gt;31,0,IF(J407&gt;31,(32-L407)*0.255,((32-L407)-(32-J407))*0.255)),0)+IF(F407="EČ",IF(L407&gt;23,0,IF(J407&gt;23,(24-L407)*0.612,((24-L407)-(24-J407))*0.612)),0)+IF(F407="EČneol",IF(L407&gt;7,0,IF(J407&gt;7,(8-L407)*0.204,((8-L407)-(8-J407))*0.204)),0)+IF(F407="EŽ",IF(L407&gt;23,0,IF(J407&gt;23,(24-L407)*0.204,((24-L407)-(24-J407))*0.204)),0)+IF(F407="PT",IF(L407&gt;31,0,IF(J407&gt;31,(32-L407)*0.204,((32-L407)-(32-J407))*0.204)),0)+IF(F407="JOŽ",IF(L407&gt;23,0,IF(J407&gt;23,(24-L407)*0.255,((24-L407)-(24-J407))*0.255)),0)+IF(F407="JPČ",IF(L407&gt;23,0,IF(J407&gt;23,(24-L407)*0.204,((24-L407)-(24-J407))*0.204)),0)+IF(F407="JEČ",IF(L407&gt;15,0,IF(J407&gt;15,(16-L407)*0.102,((16-L407)-(16-J407))*0.102)),0)+IF(F407="JEOF",IF(L407&gt;15,0,IF(J407&gt;15,(16-L407)*0.102,((16-L407)-(16-J407))*0.102)),0)+IF(F407="JnPČ",IF(L407&gt;15,0,IF(J407&gt;15,(16-L407)*0.153,((16-L407)-(16-J407))*0.153)),0)+IF(F407="JnEČ",IF(L407&gt;15,0,IF(J407&gt;15,(16-L407)*0.0765,((16-L407)-(16-J407))*0.0765)),0)+IF(F407="JčPČ",IF(L407&gt;15,0,IF(J407&gt;15,(16-L407)*0.06375,((16-L407)-(16-J407))*0.06375)),0)+IF(F407="JčEČ",IF(L407&gt;15,0,IF(J407&gt;15,(16-L407)*0.051,((16-L407)-(16-J407))*0.051)),0)+IF(F407="NEAK",IF(L407&gt;23,0,IF(J407&gt;23,(24-L407)*0.03444,((24-L407)-(24-J407))*0.03444)),0))</f>
        <v>0</v>
      </c>
      <c r="Q407" s="11">
        <f t="shared" ref="Q407" si="153">IF(ISERROR(P407*100/N407),0,(P407*100/N407))</f>
        <v>0</v>
      </c>
      <c r="R407" s="10">
        <f t="shared" ref="R407:R416" si="154">IF(Q407&lt;=30,O407+P407,O407+O407*0.3)*IF(G407=1,0.4,IF(G407=2,0.75,IF(G407="1 (kas 4 m. 1 k. nerengiamos)",0.52,1)))*IF(D407="olimpinė",1,IF(M407="Ne",0.5,1))*IF(OR(A$5="Lietuvos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federacija"),IF(OR(J407&lt;8,K407&lt;16),0,1),1)*E407*IF(I407&lt;=1,1,1/I407)*IF(OR(A$5="Lietuvos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8" spans="1:18">
      <c r="A408" s="66">
        <v>2</v>
      </c>
      <c r="B408" s="66"/>
      <c r="C408" s="12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3">
        <f t="shared" si="150"/>
        <v>0</v>
      </c>
      <c r="O408" s="9">
        <f t="shared" si="151"/>
        <v>0</v>
      </c>
      <c r="P408" s="4">
        <f t="shared" ref="P408:P416" si="155">IF(O408=0,0,IF(F408="OŽ",IF(L408&gt;35,0,IF(J408&gt;35,(36-L408)*1.836,((36-L408)-(36-J408))*1.836)),0)+IF(F408="PČ",IF(L408&gt;31,0,IF(J408&gt;31,(32-L408)*1.347,((32-L408)-(32-J408))*1.347)),0)+ IF(F408="PČneol",IF(L408&gt;15,0,IF(J408&gt;15,(16-L408)*0.255,((16-L408)-(16-J408))*0.255)),0)+IF(F408="PŽ",IF(L408&gt;31,0,IF(J408&gt;31,(32-L408)*0.255,((32-L408)-(32-J408))*0.255)),0)+IF(F408="EČ",IF(L408&gt;23,0,IF(J408&gt;23,(24-L408)*0.612,((24-L408)-(24-J408))*0.612)),0)+IF(F408="EČneol",IF(L408&gt;7,0,IF(J408&gt;7,(8-L408)*0.204,((8-L408)-(8-J408))*0.204)),0)+IF(F408="EŽ",IF(L408&gt;23,0,IF(J408&gt;23,(24-L408)*0.204,((24-L408)-(24-J408))*0.204)),0)+IF(F408="PT",IF(L408&gt;31,0,IF(J408&gt;31,(32-L408)*0.204,((32-L408)-(32-J408))*0.204)),0)+IF(F408="JOŽ",IF(L408&gt;23,0,IF(J408&gt;23,(24-L408)*0.255,((24-L408)-(24-J408))*0.255)),0)+IF(F408="JPČ",IF(L408&gt;23,0,IF(J408&gt;23,(24-L408)*0.204,((24-L408)-(24-J408))*0.204)),0)+IF(F408="JEČ",IF(L408&gt;15,0,IF(J408&gt;15,(16-L408)*0.102,((16-L408)-(16-J408))*0.102)),0)+IF(F408="JEOF",IF(L408&gt;15,0,IF(J408&gt;15,(16-L408)*0.102,((16-L408)-(16-J408))*0.102)),0)+IF(F408="JnPČ",IF(L408&gt;15,0,IF(J408&gt;15,(16-L408)*0.153,((16-L408)-(16-J408))*0.153)),0)+IF(F408="JnEČ",IF(L408&gt;15,0,IF(J408&gt;15,(16-L408)*0.0765,((16-L408)-(16-J408))*0.0765)),0)+IF(F408="JčPČ",IF(L408&gt;15,0,IF(J408&gt;15,(16-L408)*0.06375,((16-L408)-(16-J408))*0.06375)),0)+IF(F408="JčEČ",IF(L408&gt;15,0,IF(J408&gt;15,(16-L408)*0.051,((16-L408)-(16-J408))*0.051)),0)+IF(F408="NEAK",IF(L408&gt;23,0,IF(J408&gt;23,(24-L408)*0.03444,((24-L408)-(24-J408))*0.03444)),0))</f>
        <v>0</v>
      </c>
      <c r="Q408" s="11">
        <f t="shared" ref="Q408:Q416" si="156">IF(ISERROR(P408*100/N408),0,(P408*100/N408))</f>
        <v>0</v>
      </c>
      <c r="R408" s="10">
        <f t="shared" si="154"/>
        <v>0</v>
      </c>
    </row>
    <row r="409" spans="1:18">
      <c r="A409" s="66">
        <v>3</v>
      </c>
      <c r="B409" s="66"/>
      <c r="C409" s="12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3">
        <f t="shared" si="150"/>
        <v>0</v>
      </c>
      <c r="O409" s="9">
        <f t="shared" si="151"/>
        <v>0</v>
      </c>
      <c r="P409" s="4">
        <f t="shared" si="155"/>
        <v>0</v>
      </c>
      <c r="Q409" s="11">
        <f t="shared" si="156"/>
        <v>0</v>
      </c>
      <c r="R409" s="10">
        <f t="shared" si="154"/>
        <v>0</v>
      </c>
    </row>
    <row r="410" spans="1:18">
      <c r="A410" s="66">
        <v>4</v>
      </c>
      <c r="B410" s="66"/>
      <c r="C410" s="12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3">
        <f t="shared" si="150"/>
        <v>0</v>
      </c>
      <c r="O410" s="9">
        <f t="shared" si="151"/>
        <v>0</v>
      </c>
      <c r="P410" s="4">
        <f t="shared" si="155"/>
        <v>0</v>
      </c>
      <c r="Q410" s="11">
        <f t="shared" si="156"/>
        <v>0</v>
      </c>
      <c r="R410" s="10">
        <f t="shared" si="154"/>
        <v>0</v>
      </c>
    </row>
    <row r="411" spans="1:18">
      <c r="A411" s="66">
        <v>5</v>
      </c>
      <c r="B411" s="66"/>
      <c r="C411" s="12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3">
        <f t="shared" si="150"/>
        <v>0</v>
      </c>
      <c r="O411" s="9">
        <f t="shared" si="151"/>
        <v>0</v>
      </c>
      <c r="P411" s="4">
        <f t="shared" si="155"/>
        <v>0</v>
      </c>
      <c r="Q411" s="11">
        <f t="shared" si="156"/>
        <v>0</v>
      </c>
      <c r="R411" s="10">
        <f t="shared" si="154"/>
        <v>0</v>
      </c>
    </row>
    <row r="412" spans="1:18">
      <c r="A412" s="66">
        <v>6</v>
      </c>
      <c r="B412" s="66"/>
      <c r="C412" s="12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3">
        <f t="shared" si="150"/>
        <v>0</v>
      </c>
      <c r="O412" s="9">
        <f t="shared" si="151"/>
        <v>0</v>
      </c>
      <c r="P412" s="4">
        <f t="shared" si="155"/>
        <v>0</v>
      </c>
      <c r="Q412" s="11">
        <f t="shared" si="156"/>
        <v>0</v>
      </c>
      <c r="R412" s="10">
        <f t="shared" si="154"/>
        <v>0</v>
      </c>
    </row>
    <row r="413" spans="1:18">
      <c r="A413" s="66">
        <v>7</v>
      </c>
      <c r="B413" s="66"/>
      <c r="C413" s="12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3">
        <f t="shared" si="150"/>
        <v>0</v>
      </c>
      <c r="O413" s="9">
        <f t="shared" si="151"/>
        <v>0</v>
      </c>
      <c r="P413" s="4">
        <f t="shared" si="155"/>
        <v>0</v>
      </c>
      <c r="Q413" s="11">
        <f t="shared" si="156"/>
        <v>0</v>
      </c>
      <c r="R413" s="10">
        <f t="shared" si="154"/>
        <v>0</v>
      </c>
    </row>
    <row r="414" spans="1:18">
      <c r="A414" s="66">
        <v>8</v>
      </c>
      <c r="B414" s="66"/>
      <c r="C414" s="12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3">
        <f t="shared" si="150"/>
        <v>0</v>
      </c>
      <c r="O414" s="9">
        <f t="shared" si="151"/>
        <v>0</v>
      </c>
      <c r="P414" s="4">
        <f t="shared" si="155"/>
        <v>0</v>
      </c>
      <c r="Q414" s="11">
        <f t="shared" si="156"/>
        <v>0</v>
      </c>
      <c r="R414" s="10">
        <f t="shared" si="154"/>
        <v>0</v>
      </c>
    </row>
    <row r="415" spans="1:18">
      <c r="A415" s="66">
        <v>9</v>
      </c>
      <c r="B415" s="66"/>
      <c r="C415" s="12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3">
        <f t="shared" si="150"/>
        <v>0</v>
      </c>
      <c r="O415" s="9">
        <f t="shared" si="151"/>
        <v>0</v>
      </c>
      <c r="P415" s="4">
        <f t="shared" si="155"/>
        <v>0</v>
      </c>
      <c r="Q415" s="11">
        <f t="shared" si="156"/>
        <v>0</v>
      </c>
      <c r="R415" s="10">
        <f t="shared" si="154"/>
        <v>0</v>
      </c>
    </row>
    <row r="416" spans="1:18">
      <c r="A416" s="66">
        <v>10</v>
      </c>
      <c r="B416" s="66"/>
      <c r="C416" s="12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3">
        <f t="shared" si="150"/>
        <v>0</v>
      </c>
      <c r="O416" s="9">
        <f t="shared" si="151"/>
        <v>0</v>
      </c>
      <c r="P416" s="4">
        <f t="shared" si="155"/>
        <v>0</v>
      </c>
      <c r="Q416" s="11">
        <f t="shared" si="156"/>
        <v>0</v>
      </c>
      <c r="R416" s="10">
        <f t="shared" si="154"/>
        <v>0</v>
      </c>
    </row>
    <row r="417" spans="1:18">
      <c r="A417" s="71" t="s">
        <v>34</v>
      </c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10">
        <f>SUM(R407:R416)</f>
        <v>0</v>
      </c>
    </row>
    <row r="418" spans="1:18" ht="15.75">
      <c r="A418" s="24" t="s">
        <v>116</v>
      </c>
      <c r="B418" s="2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6"/>
    </row>
    <row r="419" spans="1:18">
      <c r="A419" s="48" t="s">
        <v>44</v>
      </c>
      <c r="B419" s="48"/>
      <c r="C419" s="48"/>
      <c r="D419" s="48"/>
      <c r="E419" s="48"/>
      <c r="F419" s="48"/>
      <c r="G419" s="48"/>
      <c r="H419" s="48"/>
      <c r="I419" s="48"/>
      <c r="J419" s="15"/>
      <c r="K419" s="15"/>
      <c r="L419" s="15"/>
      <c r="M419" s="15"/>
      <c r="N419" s="15"/>
      <c r="O419" s="15"/>
      <c r="P419" s="15"/>
      <c r="Q419" s="15"/>
      <c r="R419" s="16"/>
    </row>
    <row r="420" spans="1:18" s="8" customFormat="1">
      <c r="A420" s="48"/>
      <c r="B420" s="48"/>
      <c r="C420" s="48"/>
      <c r="D420" s="48"/>
      <c r="E420" s="48"/>
      <c r="F420" s="48"/>
      <c r="G420" s="48"/>
      <c r="H420" s="48"/>
      <c r="I420" s="48"/>
      <c r="J420" s="15"/>
      <c r="K420" s="15"/>
      <c r="L420" s="15"/>
      <c r="M420" s="15"/>
      <c r="N420" s="15"/>
      <c r="O420" s="15"/>
      <c r="P420" s="15"/>
      <c r="Q420" s="15"/>
      <c r="R420" s="16"/>
    </row>
    <row r="421" spans="1:18">
      <c r="A421" s="74" t="s">
        <v>115</v>
      </c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62"/>
      <c r="R421" s="8"/>
    </row>
    <row r="422" spans="1:18" ht="18">
      <c r="A422" s="75" t="s">
        <v>27</v>
      </c>
      <c r="B422" s="76"/>
      <c r="C422" s="76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62"/>
      <c r="R422" s="8"/>
    </row>
    <row r="423" spans="1:18">
      <c r="A423" s="74" t="s">
        <v>39</v>
      </c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62"/>
      <c r="R423" s="8"/>
    </row>
    <row r="424" spans="1:18">
      <c r="A424" s="66">
        <v>1</v>
      </c>
      <c r="B424" s="66"/>
      <c r="C424" s="12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3">
        <f t="shared" ref="N424:N433" si="157">(IF(F424="OŽ",IF(L424=1,550.8,IF(L424=2,426.38,IF(L424=3,342.14,IF(L424=4,181.44,IF(L424=5,168.48,IF(L424=6,155.52,IF(L424=7,148.5,IF(L424=8,144,0))))))))+IF(L424&lt;=8,0,IF(L424&lt;=16,137.7,IF(L424&lt;=24,108,IF(L424&lt;=32,80.1,IF(L424&lt;=36,52.2,0)))))-IF(L424&lt;=8,0,IF(L424&lt;=16,(L424-9)*2.754,IF(L424&lt;=24,(L424-17)* 2.754,IF(L424&lt;=32,(L424-25)* 2.754,IF(L424&lt;=36,(L424-33)*2.754,0))))),0)+IF(F424="PČ",IF(L424=1,449,IF(L424=2,314.6,IF(L424=3,238,IF(L424=4,172,IF(L424=5,159,IF(L424=6,145,IF(L424=7,132,IF(L424=8,119,0))))))))+IF(L424&lt;=8,0,IF(L424&lt;=16,88,IF(L424&lt;=24,55,IF(L424&lt;=32,22,0))))-IF(L424&lt;=8,0,IF(L424&lt;=16,(L424-9)*2.245,IF(L424&lt;=24,(L424-17)*2.245,IF(L424&lt;=32,(L424-25)*2.245,0)))),0)+IF(F424="PČneol",IF(L424=1,85,IF(L424=2,64.61,IF(L424=3,50.76,IF(L424=4,16.25,IF(L424=5,15,IF(L424=6,13.75,IF(L424=7,12.5,IF(L424=8,11.25,0))))))))+IF(L424&lt;=8,0,IF(L424&lt;=16,9,0))-IF(L424&lt;=8,0,IF(L424&lt;=16,(L424-9)*0.425,0)),0)+IF(F424="PŽ",IF(L424=1,85,IF(L424=2,59.5,IF(L424=3,45,IF(L424=4,32.5,IF(L424=5,30,IF(L424=6,27.5,IF(L424=7,25,IF(L424=8,22.5,0))))))))+IF(L424&lt;=8,0,IF(L424&lt;=16,19,IF(L424&lt;=24,13,IF(L424&lt;=32,8,0))))-IF(L424&lt;=8,0,IF(L424&lt;=16,(L424-9)*0.425,IF(L424&lt;=24,(L424-17)*0.425,IF(L424&lt;=32,(L424-25)*0.425,0)))),0)+IF(F424="EČ",IF(L424=1,204,IF(L424=2,156.24,IF(L424=3,123.84,IF(L424=4,72,IF(L424=5,66,IF(L424=6,60,IF(L424=7,54,IF(L424=8,48,0))))))))+IF(L424&lt;=8,0,IF(L424&lt;=16,40,IF(L424&lt;=24,25,0)))-IF(L424&lt;=8,0,IF(L424&lt;=16,(L424-9)*1.02,IF(L424&lt;=24,(L424-17)*1.02,0))),0)+IF(F424="EČneol",IF(L424=1,68,IF(L424=2,51.69,IF(L424=3,40.61,IF(L424=4,13,IF(L424=5,12,IF(L424=6,11,IF(L424=7,10,IF(L424=8,9,0)))))))))+IF(F424="EŽ",IF(L424=1,68,IF(L424=2,47.6,IF(L424=3,36,IF(L424=4,18,IF(L424=5,16.5,IF(L424=6,15,IF(L424=7,13.5,IF(L424=8,12,0))))))))+IF(L424&lt;=8,0,IF(L424&lt;=16,10,IF(L424&lt;=24,6,0)))-IF(L424&lt;=8,0,IF(L424&lt;=16,(L424-9)*0.34,IF(L424&lt;=24,(L424-17)*0.34,0))),0)+IF(F424="PT",IF(L424=1,68,IF(L424=2,52.08,IF(L424=3,41.28,IF(L424=4,24,IF(L424=5,22,IF(L424=6,20,IF(L424=7,18,IF(L424=8,16,0))))))))+IF(L424&lt;=8,0,IF(L424&lt;=16,13,IF(L424&lt;=24,9,IF(L424&lt;=32,4,0))))-IF(L424&lt;=8,0,IF(L424&lt;=16,(L424-9)*0.34,IF(L424&lt;=24,(L424-17)*0.34,IF(L424&lt;=32,(L424-25)*0.34,0)))),0)+IF(F424="JOŽ",IF(L424=1,85,IF(L424=2,59.5,IF(L424=3,45,IF(L424=4,32.5,IF(L424=5,30,IF(L424=6,27.5,IF(L424=7,25,IF(L424=8,22.5,0))))))))+IF(L424&lt;=8,0,IF(L424&lt;=16,19,IF(L424&lt;=24,13,0)))-IF(L424&lt;=8,0,IF(L424&lt;=16,(L424-9)*0.425,IF(L424&lt;=24,(L424-17)*0.425,0))),0)+IF(F424="JPČ",IF(L424=1,68,IF(L424=2,47.6,IF(L424=3,36,IF(L424=4,26,IF(L424=5,24,IF(L424=6,22,IF(L424=7,20,IF(L424=8,18,0))))))))+IF(L424&lt;=8,0,IF(L424&lt;=16,13,IF(L424&lt;=24,9,0)))-IF(L424&lt;=8,0,IF(L424&lt;=16,(L424-9)*0.34,IF(L424&lt;=24,(L424-17)*0.34,0))),0)+IF(F424="JEČ",IF(L424=1,34,IF(L424=2,26.04,IF(L424=3,20.6,IF(L424=4,12,IF(L424=5,11,IF(L424=6,10,IF(L424=7,9,IF(L424=8,8,0))))))))+IF(L424&lt;=8,0,IF(L424&lt;=16,6,0))-IF(L424&lt;=8,0,IF(L424&lt;=16,(L424-9)*0.17,0)),0)+IF(F424="JEOF",IF(L424=1,34,IF(L424=2,26.04,IF(L424=3,20.6,IF(L424=4,12,IF(L424=5,11,IF(L424=6,10,IF(L424=7,9,IF(L424=8,8,0))))))))+IF(L424&lt;=8,0,IF(L424&lt;=16,6,0))-IF(L424&lt;=8,0,IF(L424&lt;=16,(L424-9)*0.17,0)),0)+IF(F424="JnPČ",IF(L424=1,51,IF(L424=2,35.7,IF(L424=3,27,IF(L424=4,19.5,IF(L424=5,18,IF(L424=6,16.5,IF(L424=7,15,IF(L424=8,13.5,0))))))))+IF(L424&lt;=8,0,IF(L424&lt;=16,10,0))-IF(L424&lt;=8,0,IF(L424&lt;=16,(L424-9)*0.255,0)),0)+IF(F424="JnEČ",IF(L424=1,25.5,IF(L424=2,19.53,IF(L424=3,15.48,IF(L424=4,9,IF(L424=5,8.25,IF(L424=6,7.5,IF(L424=7,6.75,IF(L424=8,6,0))))))))+IF(L424&lt;=8,0,IF(L424&lt;=16,5,0))-IF(L424&lt;=8,0,IF(L424&lt;=16,(L424-9)*0.1275,0)),0)+IF(F424="JčPČ",IF(L424=1,21.25,IF(L424=2,14.5,IF(L424=3,11.5,IF(L424=4,7,IF(L424=5,6.5,IF(L424=6,6,IF(L424=7,5.5,IF(L424=8,5,0))))))))+IF(L424&lt;=8,0,IF(L424&lt;=16,4,0))-IF(L424&lt;=8,0,IF(L424&lt;=16,(L424-9)*0.10625,0)),0)+IF(F424="JčEČ",IF(L424=1,17,IF(L424=2,13.02,IF(L424=3,10.32,IF(L424=4,6,IF(L424=5,5.5,IF(L424=6,5,IF(L424=7,4.5,IF(L424=8,4,0))))))))+IF(L424&lt;=8,0,IF(L424&lt;=16,3,0))-IF(L424&lt;=8,0,IF(L424&lt;=16,(L424-9)*0.085,0)),0)+IF(F424="NEAK",IF(L424=1,11.48,IF(L424=2,8.79,IF(L424=3,6.97,IF(L424=4,4.05,IF(L424=5,3.71,IF(L424=6,3.38,IF(L424=7,3.04,IF(L424=8,2.7,0))))))))+IF(L424&lt;=8,0,IF(L424&lt;=16,2,IF(L424&lt;=24,1.3,0)))-IF(L424&lt;=8,0,IF(L424&lt;=16,(L424-9)*0.0574,IF(L424&lt;=24,(L424-17)*0.0574,0))),0))*IF(L424&lt;0,1,IF(OR(F424="PČ",F424="PŽ",F424="PT"),IF(J424&lt;32,J424/32,1),1))* IF(L424&lt;0,1,IF(OR(F424="EČ",F424="EŽ",F424="JOŽ",F424="JPČ",F424="NEAK"),IF(J424&lt;24,J424/24,1),1))*IF(L424&lt;0,1,IF(OR(F424="PČneol",F424="JEČ",F424="JEOF",F424="JnPČ",F424="JnEČ",F424="JčPČ",F424="JčEČ"),IF(J424&lt;16,J424/16,1),1))*IF(L424&lt;0,1,IF(F424="EČneol",IF(J424&lt;8,J424/8,1),1))</f>
        <v>0</v>
      </c>
      <c r="O424" s="9">
        <f t="shared" ref="O424:O433" si="158">IF(F424="OŽ",N424,IF(H424="Ne",IF(J424*0.3&lt;J424-L424,N424,0),IF(J424*0.1&lt;J424-L424,N424,0)))</f>
        <v>0</v>
      </c>
      <c r="P424" s="4">
        <f t="shared" ref="P424" si="159">IF(O424=0,0,IF(F424="OŽ",IF(L424&gt;35,0,IF(J424&gt;35,(36-L424)*1.836,((36-L424)-(36-J424))*1.836)),0)+IF(F424="PČ",IF(L424&gt;31,0,IF(J424&gt;31,(32-L424)*1.347,((32-L424)-(32-J424))*1.347)),0)+ IF(F424="PČneol",IF(L424&gt;15,0,IF(J424&gt;15,(16-L424)*0.255,((16-L424)-(16-J424))*0.255)),0)+IF(F424="PŽ",IF(L424&gt;31,0,IF(J424&gt;31,(32-L424)*0.255,((32-L424)-(32-J424))*0.255)),0)+IF(F424="EČ",IF(L424&gt;23,0,IF(J424&gt;23,(24-L424)*0.612,((24-L424)-(24-J424))*0.612)),0)+IF(F424="EČneol",IF(L424&gt;7,0,IF(J424&gt;7,(8-L424)*0.204,((8-L424)-(8-J424))*0.204)),0)+IF(F424="EŽ",IF(L424&gt;23,0,IF(J424&gt;23,(24-L424)*0.204,((24-L424)-(24-J424))*0.204)),0)+IF(F424="PT",IF(L424&gt;31,0,IF(J424&gt;31,(32-L424)*0.204,((32-L424)-(32-J424))*0.204)),0)+IF(F424="JOŽ",IF(L424&gt;23,0,IF(J424&gt;23,(24-L424)*0.255,((24-L424)-(24-J424))*0.255)),0)+IF(F424="JPČ",IF(L424&gt;23,0,IF(J424&gt;23,(24-L424)*0.204,((24-L424)-(24-J424))*0.204)),0)+IF(F424="JEČ",IF(L424&gt;15,0,IF(J424&gt;15,(16-L424)*0.102,((16-L424)-(16-J424))*0.102)),0)+IF(F424="JEOF",IF(L424&gt;15,0,IF(J424&gt;15,(16-L424)*0.102,((16-L424)-(16-J424))*0.102)),0)+IF(F424="JnPČ",IF(L424&gt;15,0,IF(J424&gt;15,(16-L424)*0.153,((16-L424)-(16-J424))*0.153)),0)+IF(F424="JnEČ",IF(L424&gt;15,0,IF(J424&gt;15,(16-L424)*0.0765,((16-L424)-(16-J424))*0.0765)),0)+IF(F424="JčPČ",IF(L424&gt;15,0,IF(J424&gt;15,(16-L424)*0.06375,((16-L424)-(16-J424))*0.06375)),0)+IF(F424="JčEČ",IF(L424&gt;15,0,IF(J424&gt;15,(16-L424)*0.051,((16-L424)-(16-J424))*0.051)),0)+IF(F424="NEAK",IF(L424&gt;23,0,IF(J424&gt;23,(24-L424)*0.03444,((24-L424)-(24-J424))*0.03444)),0))</f>
        <v>0</v>
      </c>
      <c r="Q424" s="11">
        <f t="shared" ref="Q424" si="160">IF(ISERROR(P424*100/N424),0,(P424*100/N424))</f>
        <v>0</v>
      </c>
      <c r="R424" s="10">
        <f t="shared" ref="R424:R433" si="161">IF(Q424&lt;=30,O424+P424,O424+O424*0.3)*IF(G424=1,0.4,IF(G424=2,0.75,IF(G424="1 (kas 4 m. 1 k. nerengiamos)",0.52,1)))*IF(D424="olimpinė",1,IF(M424="Ne",0.5,1))*IF(OR(A$5="Lietuvos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federacija"),IF(OR(J424&lt;8,K424&lt;16),0,1),1)*E424*IF(I424&lt;=1,1,1/I424)*IF(OR(A$5="Lietuvos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5" spans="1:18">
      <c r="A425" s="66">
        <v>2</v>
      </c>
      <c r="B425" s="66"/>
      <c r="C425" s="12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3">
        <f t="shared" si="157"/>
        <v>0</v>
      </c>
      <c r="O425" s="9">
        <f t="shared" si="158"/>
        <v>0</v>
      </c>
      <c r="P425" s="4">
        <f t="shared" ref="P425:P433" si="162">IF(O425=0,0,IF(F425="OŽ",IF(L425&gt;35,0,IF(J425&gt;35,(36-L425)*1.836,((36-L425)-(36-J425))*1.836)),0)+IF(F425="PČ",IF(L425&gt;31,0,IF(J425&gt;31,(32-L425)*1.347,((32-L425)-(32-J425))*1.347)),0)+ IF(F425="PČneol",IF(L425&gt;15,0,IF(J425&gt;15,(16-L425)*0.255,((16-L425)-(16-J425))*0.255)),0)+IF(F425="PŽ",IF(L425&gt;31,0,IF(J425&gt;31,(32-L425)*0.255,((32-L425)-(32-J425))*0.255)),0)+IF(F425="EČ",IF(L425&gt;23,0,IF(J425&gt;23,(24-L425)*0.612,((24-L425)-(24-J425))*0.612)),0)+IF(F425="EČneol",IF(L425&gt;7,0,IF(J425&gt;7,(8-L425)*0.204,((8-L425)-(8-J425))*0.204)),0)+IF(F425="EŽ",IF(L425&gt;23,0,IF(J425&gt;23,(24-L425)*0.204,((24-L425)-(24-J425))*0.204)),0)+IF(F425="PT",IF(L425&gt;31,0,IF(J425&gt;31,(32-L425)*0.204,((32-L425)-(32-J425))*0.204)),0)+IF(F425="JOŽ",IF(L425&gt;23,0,IF(J425&gt;23,(24-L425)*0.255,((24-L425)-(24-J425))*0.255)),0)+IF(F425="JPČ",IF(L425&gt;23,0,IF(J425&gt;23,(24-L425)*0.204,((24-L425)-(24-J425))*0.204)),0)+IF(F425="JEČ",IF(L425&gt;15,0,IF(J425&gt;15,(16-L425)*0.102,((16-L425)-(16-J425))*0.102)),0)+IF(F425="JEOF",IF(L425&gt;15,0,IF(J425&gt;15,(16-L425)*0.102,((16-L425)-(16-J425))*0.102)),0)+IF(F425="JnPČ",IF(L425&gt;15,0,IF(J425&gt;15,(16-L425)*0.153,((16-L425)-(16-J425))*0.153)),0)+IF(F425="JnEČ",IF(L425&gt;15,0,IF(J425&gt;15,(16-L425)*0.0765,((16-L425)-(16-J425))*0.0765)),0)+IF(F425="JčPČ",IF(L425&gt;15,0,IF(J425&gt;15,(16-L425)*0.06375,((16-L425)-(16-J425))*0.06375)),0)+IF(F425="JčEČ",IF(L425&gt;15,0,IF(J425&gt;15,(16-L425)*0.051,((16-L425)-(16-J425))*0.051)),0)+IF(F425="NEAK",IF(L425&gt;23,0,IF(J425&gt;23,(24-L425)*0.03444,((24-L425)-(24-J425))*0.03444)),0))</f>
        <v>0</v>
      </c>
      <c r="Q425" s="11">
        <f t="shared" ref="Q425:Q433" si="163">IF(ISERROR(P425*100/N425),0,(P425*100/N425))</f>
        <v>0</v>
      </c>
      <c r="R425" s="10">
        <f t="shared" si="161"/>
        <v>0</v>
      </c>
    </row>
    <row r="426" spans="1:18">
      <c r="A426" s="66">
        <v>3</v>
      </c>
      <c r="B426" s="66"/>
      <c r="C426" s="12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3">
        <f t="shared" si="157"/>
        <v>0</v>
      </c>
      <c r="O426" s="9">
        <f t="shared" si="158"/>
        <v>0</v>
      </c>
      <c r="P426" s="4">
        <f t="shared" si="162"/>
        <v>0</v>
      </c>
      <c r="Q426" s="11">
        <f t="shared" si="163"/>
        <v>0</v>
      </c>
      <c r="R426" s="10">
        <f t="shared" si="161"/>
        <v>0</v>
      </c>
    </row>
    <row r="427" spans="1:18">
      <c r="A427" s="66">
        <v>4</v>
      </c>
      <c r="B427" s="66"/>
      <c r="C427" s="12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3">
        <f t="shared" si="157"/>
        <v>0</v>
      </c>
      <c r="O427" s="9">
        <f t="shared" si="158"/>
        <v>0</v>
      </c>
      <c r="P427" s="4">
        <f t="shared" si="162"/>
        <v>0</v>
      </c>
      <c r="Q427" s="11">
        <f t="shared" si="163"/>
        <v>0</v>
      </c>
      <c r="R427" s="10">
        <f t="shared" si="161"/>
        <v>0</v>
      </c>
    </row>
    <row r="428" spans="1:18">
      <c r="A428" s="66">
        <v>5</v>
      </c>
      <c r="B428" s="66"/>
      <c r="C428" s="12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3">
        <f t="shared" si="157"/>
        <v>0</v>
      </c>
      <c r="O428" s="9">
        <f t="shared" si="158"/>
        <v>0</v>
      </c>
      <c r="P428" s="4">
        <f t="shared" si="162"/>
        <v>0</v>
      </c>
      <c r="Q428" s="11">
        <f t="shared" si="163"/>
        <v>0</v>
      </c>
      <c r="R428" s="10">
        <f t="shared" si="161"/>
        <v>0</v>
      </c>
    </row>
    <row r="429" spans="1:18">
      <c r="A429" s="66">
        <v>6</v>
      </c>
      <c r="B429" s="66"/>
      <c r="C429" s="12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3">
        <f t="shared" si="157"/>
        <v>0</v>
      </c>
      <c r="O429" s="9">
        <f t="shared" si="158"/>
        <v>0</v>
      </c>
      <c r="P429" s="4">
        <f t="shared" si="162"/>
        <v>0</v>
      </c>
      <c r="Q429" s="11">
        <f t="shared" si="163"/>
        <v>0</v>
      </c>
      <c r="R429" s="10">
        <f t="shared" si="161"/>
        <v>0</v>
      </c>
    </row>
    <row r="430" spans="1:18">
      <c r="A430" s="66">
        <v>7</v>
      </c>
      <c r="B430" s="66"/>
      <c r="C430" s="12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3">
        <f t="shared" si="157"/>
        <v>0</v>
      </c>
      <c r="O430" s="9">
        <f t="shared" si="158"/>
        <v>0</v>
      </c>
      <c r="P430" s="4">
        <f t="shared" si="162"/>
        <v>0</v>
      </c>
      <c r="Q430" s="11">
        <f t="shared" si="163"/>
        <v>0</v>
      </c>
      <c r="R430" s="10">
        <f t="shared" si="161"/>
        <v>0</v>
      </c>
    </row>
    <row r="431" spans="1:18">
      <c r="A431" s="66">
        <v>8</v>
      </c>
      <c r="B431" s="66"/>
      <c r="C431" s="12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3">
        <f t="shared" si="157"/>
        <v>0</v>
      </c>
      <c r="O431" s="9">
        <f t="shared" si="158"/>
        <v>0</v>
      </c>
      <c r="P431" s="4">
        <f t="shared" si="162"/>
        <v>0</v>
      </c>
      <c r="Q431" s="11">
        <f t="shared" si="163"/>
        <v>0</v>
      </c>
      <c r="R431" s="10">
        <f t="shared" si="161"/>
        <v>0</v>
      </c>
    </row>
    <row r="432" spans="1:18">
      <c r="A432" s="66">
        <v>9</v>
      </c>
      <c r="B432" s="66"/>
      <c r="C432" s="12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3">
        <f t="shared" si="157"/>
        <v>0</v>
      </c>
      <c r="O432" s="9">
        <f t="shared" si="158"/>
        <v>0</v>
      </c>
      <c r="P432" s="4">
        <f t="shared" si="162"/>
        <v>0</v>
      </c>
      <c r="Q432" s="11">
        <f t="shared" si="163"/>
        <v>0</v>
      </c>
      <c r="R432" s="10">
        <f t="shared" si="161"/>
        <v>0</v>
      </c>
    </row>
    <row r="433" spans="1:18">
      <c r="A433" s="66">
        <v>10</v>
      </c>
      <c r="B433" s="66"/>
      <c r="C433" s="12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3">
        <f t="shared" si="157"/>
        <v>0</v>
      </c>
      <c r="O433" s="9">
        <f t="shared" si="158"/>
        <v>0</v>
      </c>
      <c r="P433" s="4">
        <f t="shared" si="162"/>
        <v>0</v>
      </c>
      <c r="Q433" s="11">
        <f t="shared" si="163"/>
        <v>0</v>
      </c>
      <c r="R433" s="10">
        <f t="shared" si="161"/>
        <v>0</v>
      </c>
    </row>
    <row r="434" spans="1:18">
      <c r="A434" s="71" t="s">
        <v>34</v>
      </c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3"/>
      <c r="R434" s="10">
        <f>SUM(R424:R433)</f>
        <v>0</v>
      </c>
    </row>
    <row r="435" spans="1:18" ht="15.75">
      <c r="A435" s="24" t="s">
        <v>116</v>
      </c>
      <c r="B435" s="2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6"/>
    </row>
    <row r="436" spans="1:18">
      <c r="A436" s="48" t="s">
        <v>44</v>
      </c>
      <c r="B436" s="48"/>
      <c r="C436" s="48"/>
      <c r="D436" s="48"/>
      <c r="E436" s="48"/>
      <c r="F436" s="48"/>
      <c r="G436" s="48"/>
      <c r="H436" s="48"/>
      <c r="I436" s="48"/>
      <c r="J436" s="15"/>
      <c r="K436" s="15"/>
      <c r="L436" s="15"/>
      <c r="M436" s="15"/>
      <c r="N436" s="15"/>
      <c r="O436" s="15"/>
      <c r="P436" s="15"/>
      <c r="Q436" s="15"/>
      <c r="R436" s="16"/>
    </row>
    <row r="437" spans="1:18" s="8" customFormat="1">
      <c r="A437" s="48"/>
      <c r="B437" s="48"/>
      <c r="C437" s="48"/>
      <c r="D437" s="48"/>
      <c r="E437" s="48"/>
      <c r="F437" s="48"/>
      <c r="G437" s="48"/>
      <c r="H437" s="48"/>
      <c r="I437" s="48"/>
      <c r="J437" s="15"/>
      <c r="K437" s="15"/>
      <c r="L437" s="15"/>
      <c r="M437" s="15"/>
      <c r="N437" s="15"/>
      <c r="O437" s="15"/>
      <c r="P437" s="15"/>
      <c r="Q437" s="15"/>
      <c r="R437" s="16"/>
    </row>
    <row r="438" spans="1:18">
      <c r="A438" s="74" t="s">
        <v>115</v>
      </c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62"/>
      <c r="R438" s="8"/>
    </row>
    <row r="439" spans="1:18" ht="18">
      <c r="A439" s="75" t="s">
        <v>27</v>
      </c>
      <c r="B439" s="76"/>
      <c r="C439" s="76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62"/>
      <c r="R439" s="8"/>
    </row>
    <row r="440" spans="1:18">
      <c r="A440" s="74" t="s">
        <v>39</v>
      </c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62"/>
      <c r="R440" s="8"/>
    </row>
    <row r="441" spans="1:18">
      <c r="A441" s="66">
        <v>1</v>
      </c>
      <c r="B441" s="66"/>
      <c r="C441" s="12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3">
        <f t="shared" ref="N441:N450" si="164">(IF(F441="OŽ",IF(L441=1,550.8,IF(L441=2,426.38,IF(L441=3,342.14,IF(L441=4,181.44,IF(L441=5,168.48,IF(L441=6,155.52,IF(L441=7,148.5,IF(L441=8,144,0))))))))+IF(L441&lt;=8,0,IF(L441&lt;=16,137.7,IF(L441&lt;=24,108,IF(L441&lt;=32,80.1,IF(L441&lt;=36,52.2,0)))))-IF(L441&lt;=8,0,IF(L441&lt;=16,(L441-9)*2.754,IF(L441&lt;=24,(L441-17)* 2.754,IF(L441&lt;=32,(L441-25)* 2.754,IF(L441&lt;=36,(L441-33)*2.754,0))))),0)+IF(F441="PČ",IF(L441=1,449,IF(L441=2,314.6,IF(L441=3,238,IF(L441=4,172,IF(L441=5,159,IF(L441=6,145,IF(L441=7,132,IF(L441=8,119,0))))))))+IF(L441&lt;=8,0,IF(L441&lt;=16,88,IF(L441&lt;=24,55,IF(L441&lt;=32,22,0))))-IF(L441&lt;=8,0,IF(L441&lt;=16,(L441-9)*2.245,IF(L441&lt;=24,(L441-17)*2.245,IF(L441&lt;=32,(L441-25)*2.245,0)))),0)+IF(F441="PČneol",IF(L441=1,85,IF(L441=2,64.61,IF(L441=3,50.76,IF(L441=4,16.25,IF(L441=5,15,IF(L441=6,13.75,IF(L441=7,12.5,IF(L441=8,11.25,0))))))))+IF(L441&lt;=8,0,IF(L441&lt;=16,9,0))-IF(L441&lt;=8,0,IF(L441&lt;=16,(L441-9)*0.425,0)),0)+IF(F441="PŽ",IF(L441=1,85,IF(L441=2,59.5,IF(L441=3,45,IF(L441=4,32.5,IF(L441=5,30,IF(L441=6,27.5,IF(L441=7,25,IF(L441=8,22.5,0))))))))+IF(L441&lt;=8,0,IF(L441&lt;=16,19,IF(L441&lt;=24,13,IF(L441&lt;=32,8,0))))-IF(L441&lt;=8,0,IF(L441&lt;=16,(L441-9)*0.425,IF(L441&lt;=24,(L441-17)*0.425,IF(L441&lt;=32,(L441-25)*0.425,0)))),0)+IF(F441="EČ",IF(L441=1,204,IF(L441=2,156.24,IF(L441=3,123.84,IF(L441=4,72,IF(L441=5,66,IF(L441=6,60,IF(L441=7,54,IF(L441=8,48,0))))))))+IF(L441&lt;=8,0,IF(L441&lt;=16,40,IF(L441&lt;=24,25,0)))-IF(L441&lt;=8,0,IF(L441&lt;=16,(L441-9)*1.02,IF(L441&lt;=24,(L441-17)*1.02,0))),0)+IF(F441="EČneol",IF(L441=1,68,IF(L441=2,51.69,IF(L441=3,40.61,IF(L441=4,13,IF(L441=5,12,IF(L441=6,11,IF(L441=7,10,IF(L441=8,9,0)))))))))+IF(F441="EŽ",IF(L441=1,68,IF(L441=2,47.6,IF(L441=3,36,IF(L441=4,18,IF(L441=5,16.5,IF(L441=6,15,IF(L441=7,13.5,IF(L441=8,12,0))))))))+IF(L441&lt;=8,0,IF(L441&lt;=16,10,IF(L441&lt;=24,6,0)))-IF(L441&lt;=8,0,IF(L441&lt;=16,(L441-9)*0.34,IF(L441&lt;=24,(L441-17)*0.34,0))),0)+IF(F441="PT",IF(L441=1,68,IF(L441=2,52.08,IF(L441=3,41.28,IF(L441=4,24,IF(L441=5,22,IF(L441=6,20,IF(L441=7,18,IF(L441=8,16,0))))))))+IF(L441&lt;=8,0,IF(L441&lt;=16,13,IF(L441&lt;=24,9,IF(L441&lt;=32,4,0))))-IF(L441&lt;=8,0,IF(L441&lt;=16,(L441-9)*0.34,IF(L441&lt;=24,(L441-17)*0.34,IF(L441&lt;=32,(L441-25)*0.34,0)))),0)+IF(F441="JOŽ",IF(L441=1,85,IF(L441=2,59.5,IF(L441=3,45,IF(L441=4,32.5,IF(L441=5,30,IF(L441=6,27.5,IF(L441=7,25,IF(L441=8,22.5,0))))))))+IF(L441&lt;=8,0,IF(L441&lt;=16,19,IF(L441&lt;=24,13,0)))-IF(L441&lt;=8,0,IF(L441&lt;=16,(L441-9)*0.425,IF(L441&lt;=24,(L441-17)*0.425,0))),0)+IF(F441="JPČ",IF(L441=1,68,IF(L441=2,47.6,IF(L441=3,36,IF(L441=4,26,IF(L441=5,24,IF(L441=6,22,IF(L441=7,20,IF(L441=8,18,0))))))))+IF(L441&lt;=8,0,IF(L441&lt;=16,13,IF(L441&lt;=24,9,0)))-IF(L441&lt;=8,0,IF(L441&lt;=16,(L441-9)*0.34,IF(L441&lt;=24,(L441-17)*0.34,0))),0)+IF(F441="JEČ",IF(L441=1,34,IF(L441=2,26.04,IF(L441=3,20.6,IF(L441=4,12,IF(L441=5,11,IF(L441=6,10,IF(L441=7,9,IF(L441=8,8,0))))))))+IF(L441&lt;=8,0,IF(L441&lt;=16,6,0))-IF(L441&lt;=8,0,IF(L441&lt;=16,(L441-9)*0.17,0)),0)+IF(F441="JEOF",IF(L441=1,34,IF(L441=2,26.04,IF(L441=3,20.6,IF(L441=4,12,IF(L441=5,11,IF(L441=6,10,IF(L441=7,9,IF(L441=8,8,0))))))))+IF(L441&lt;=8,0,IF(L441&lt;=16,6,0))-IF(L441&lt;=8,0,IF(L441&lt;=16,(L441-9)*0.17,0)),0)+IF(F441="JnPČ",IF(L441=1,51,IF(L441=2,35.7,IF(L441=3,27,IF(L441=4,19.5,IF(L441=5,18,IF(L441=6,16.5,IF(L441=7,15,IF(L441=8,13.5,0))))))))+IF(L441&lt;=8,0,IF(L441&lt;=16,10,0))-IF(L441&lt;=8,0,IF(L441&lt;=16,(L441-9)*0.255,0)),0)+IF(F441="JnEČ",IF(L441=1,25.5,IF(L441=2,19.53,IF(L441=3,15.48,IF(L441=4,9,IF(L441=5,8.25,IF(L441=6,7.5,IF(L441=7,6.75,IF(L441=8,6,0))))))))+IF(L441&lt;=8,0,IF(L441&lt;=16,5,0))-IF(L441&lt;=8,0,IF(L441&lt;=16,(L441-9)*0.1275,0)),0)+IF(F441="JčPČ",IF(L441=1,21.25,IF(L441=2,14.5,IF(L441=3,11.5,IF(L441=4,7,IF(L441=5,6.5,IF(L441=6,6,IF(L441=7,5.5,IF(L441=8,5,0))))))))+IF(L441&lt;=8,0,IF(L441&lt;=16,4,0))-IF(L441&lt;=8,0,IF(L441&lt;=16,(L441-9)*0.10625,0)),0)+IF(F441="JčEČ",IF(L441=1,17,IF(L441=2,13.02,IF(L441=3,10.32,IF(L441=4,6,IF(L441=5,5.5,IF(L441=6,5,IF(L441=7,4.5,IF(L441=8,4,0))))))))+IF(L441&lt;=8,0,IF(L441&lt;=16,3,0))-IF(L441&lt;=8,0,IF(L441&lt;=16,(L441-9)*0.085,0)),0)+IF(F441="NEAK",IF(L441=1,11.48,IF(L441=2,8.79,IF(L441=3,6.97,IF(L441=4,4.05,IF(L441=5,3.71,IF(L441=6,3.38,IF(L441=7,3.04,IF(L441=8,2.7,0))))))))+IF(L441&lt;=8,0,IF(L441&lt;=16,2,IF(L441&lt;=24,1.3,0)))-IF(L441&lt;=8,0,IF(L441&lt;=16,(L441-9)*0.0574,IF(L441&lt;=24,(L441-17)*0.0574,0))),0))*IF(L441&lt;0,1,IF(OR(F441="PČ",F441="PŽ",F441="PT"),IF(J441&lt;32,J441/32,1),1))* IF(L441&lt;0,1,IF(OR(F441="EČ",F441="EŽ",F441="JOŽ",F441="JPČ",F441="NEAK"),IF(J441&lt;24,J441/24,1),1))*IF(L441&lt;0,1,IF(OR(F441="PČneol",F441="JEČ",F441="JEOF",F441="JnPČ",F441="JnEČ",F441="JčPČ",F441="JčEČ"),IF(J441&lt;16,J441/16,1),1))*IF(L441&lt;0,1,IF(F441="EČneol",IF(J441&lt;8,J441/8,1),1))</f>
        <v>0</v>
      </c>
      <c r="O441" s="9">
        <f t="shared" ref="O441:O450" si="165">IF(F441="OŽ",N441,IF(H441="Ne",IF(J441*0.3&lt;J441-L441,N441,0),IF(J441*0.1&lt;J441-L441,N441,0)))</f>
        <v>0</v>
      </c>
      <c r="P441" s="4">
        <f t="shared" ref="P441" si="166">IF(O441=0,0,IF(F441="OŽ",IF(L441&gt;35,0,IF(J441&gt;35,(36-L441)*1.836,((36-L441)-(36-J441))*1.836)),0)+IF(F441="PČ",IF(L441&gt;31,0,IF(J441&gt;31,(32-L441)*1.347,((32-L441)-(32-J441))*1.347)),0)+ IF(F441="PČneol",IF(L441&gt;15,0,IF(J441&gt;15,(16-L441)*0.255,((16-L441)-(16-J441))*0.255)),0)+IF(F441="PŽ",IF(L441&gt;31,0,IF(J441&gt;31,(32-L441)*0.255,((32-L441)-(32-J441))*0.255)),0)+IF(F441="EČ",IF(L441&gt;23,0,IF(J441&gt;23,(24-L441)*0.612,((24-L441)-(24-J441))*0.612)),0)+IF(F441="EČneol",IF(L441&gt;7,0,IF(J441&gt;7,(8-L441)*0.204,((8-L441)-(8-J441))*0.204)),0)+IF(F441="EŽ",IF(L441&gt;23,0,IF(J441&gt;23,(24-L441)*0.204,((24-L441)-(24-J441))*0.204)),0)+IF(F441="PT",IF(L441&gt;31,0,IF(J441&gt;31,(32-L441)*0.204,((32-L441)-(32-J441))*0.204)),0)+IF(F441="JOŽ",IF(L441&gt;23,0,IF(J441&gt;23,(24-L441)*0.255,((24-L441)-(24-J441))*0.255)),0)+IF(F441="JPČ",IF(L441&gt;23,0,IF(J441&gt;23,(24-L441)*0.204,((24-L441)-(24-J441))*0.204)),0)+IF(F441="JEČ",IF(L441&gt;15,0,IF(J441&gt;15,(16-L441)*0.102,((16-L441)-(16-J441))*0.102)),0)+IF(F441="JEOF",IF(L441&gt;15,0,IF(J441&gt;15,(16-L441)*0.102,((16-L441)-(16-J441))*0.102)),0)+IF(F441="JnPČ",IF(L441&gt;15,0,IF(J441&gt;15,(16-L441)*0.153,((16-L441)-(16-J441))*0.153)),0)+IF(F441="JnEČ",IF(L441&gt;15,0,IF(J441&gt;15,(16-L441)*0.0765,((16-L441)-(16-J441))*0.0765)),0)+IF(F441="JčPČ",IF(L441&gt;15,0,IF(J441&gt;15,(16-L441)*0.06375,((16-L441)-(16-J441))*0.06375)),0)+IF(F441="JčEČ",IF(L441&gt;15,0,IF(J441&gt;15,(16-L441)*0.051,((16-L441)-(16-J441))*0.051)),0)+IF(F441="NEAK",IF(L441&gt;23,0,IF(J441&gt;23,(24-L441)*0.03444,((24-L441)-(24-J441))*0.03444)),0))</f>
        <v>0</v>
      </c>
      <c r="Q441" s="11">
        <f t="shared" ref="Q441" si="167">IF(ISERROR(P441*100/N441),0,(P441*100/N441))</f>
        <v>0</v>
      </c>
      <c r="R441" s="10">
        <f t="shared" ref="R441:R450" si="168">IF(Q441&lt;=30,O441+P441,O441+O441*0.3)*IF(G441=1,0.4,IF(G441=2,0.75,IF(G441="1 (kas 4 m. 1 k. nerengiamos)",0.52,1)))*IF(D441="olimpinė",1,IF(M441="Ne",0.5,1))*IF(OR(A$5="Lietuvos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federacija"),IF(OR(J441&lt;8,K441&lt;16),0,1),1)*E441*IF(I441&lt;=1,1,1/I441)*IF(OR(A$5="Lietuvos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2" spans="1:18">
      <c r="A442" s="66">
        <v>2</v>
      </c>
      <c r="B442" s="66"/>
      <c r="C442" s="12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3">
        <f t="shared" si="164"/>
        <v>0</v>
      </c>
      <c r="O442" s="9">
        <f t="shared" si="165"/>
        <v>0</v>
      </c>
      <c r="P442" s="4">
        <f t="shared" ref="P442:P450" si="169">IF(O442=0,0,IF(F442="OŽ",IF(L442&gt;35,0,IF(J442&gt;35,(36-L442)*1.836,((36-L442)-(36-J442))*1.836)),0)+IF(F442="PČ",IF(L442&gt;31,0,IF(J442&gt;31,(32-L442)*1.347,((32-L442)-(32-J442))*1.347)),0)+ IF(F442="PČneol",IF(L442&gt;15,0,IF(J442&gt;15,(16-L442)*0.255,((16-L442)-(16-J442))*0.255)),0)+IF(F442="PŽ",IF(L442&gt;31,0,IF(J442&gt;31,(32-L442)*0.255,((32-L442)-(32-J442))*0.255)),0)+IF(F442="EČ",IF(L442&gt;23,0,IF(J442&gt;23,(24-L442)*0.612,((24-L442)-(24-J442))*0.612)),0)+IF(F442="EČneol",IF(L442&gt;7,0,IF(J442&gt;7,(8-L442)*0.204,((8-L442)-(8-J442))*0.204)),0)+IF(F442="EŽ",IF(L442&gt;23,0,IF(J442&gt;23,(24-L442)*0.204,((24-L442)-(24-J442))*0.204)),0)+IF(F442="PT",IF(L442&gt;31,0,IF(J442&gt;31,(32-L442)*0.204,((32-L442)-(32-J442))*0.204)),0)+IF(F442="JOŽ",IF(L442&gt;23,0,IF(J442&gt;23,(24-L442)*0.255,((24-L442)-(24-J442))*0.255)),0)+IF(F442="JPČ",IF(L442&gt;23,0,IF(J442&gt;23,(24-L442)*0.204,((24-L442)-(24-J442))*0.204)),0)+IF(F442="JEČ",IF(L442&gt;15,0,IF(J442&gt;15,(16-L442)*0.102,((16-L442)-(16-J442))*0.102)),0)+IF(F442="JEOF",IF(L442&gt;15,0,IF(J442&gt;15,(16-L442)*0.102,((16-L442)-(16-J442))*0.102)),0)+IF(F442="JnPČ",IF(L442&gt;15,0,IF(J442&gt;15,(16-L442)*0.153,((16-L442)-(16-J442))*0.153)),0)+IF(F442="JnEČ",IF(L442&gt;15,0,IF(J442&gt;15,(16-L442)*0.0765,((16-L442)-(16-J442))*0.0765)),0)+IF(F442="JčPČ",IF(L442&gt;15,0,IF(J442&gt;15,(16-L442)*0.06375,((16-L442)-(16-J442))*0.06375)),0)+IF(F442="JčEČ",IF(L442&gt;15,0,IF(J442&gt;15,(16-L442)*0.051,((16-L442)-(16-J442))*0.051)),0)+IF(F442="NEAK",IF(L442&gt;23,0,IF(J442&gt;23,(24-L442)*0.03444,((24-L442)-(24-J442))*0.03444)),0))</f>
        <v>0</v>
      </c>
      <c r="Q442" s="11">
        <f t="shared" ref="Q442:Q450" si="170">IF(ISERROR(P442*100/N442),0,(P442*100/N442))</f>
        <v>0</v>
      </c>
      <c r="R442" s="10">
        <f t="shared" si="168"/>
        <v>0</v>
      </c>
    </row>
    <row r="443" spans="1:18">
      <c r="A443" s="66">
        <v>3</v>
      </c>
      <c r="B443" s="66"/>
      <c r="C443" s="12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3">
        <f t="shared" si="164"/>
        <v>0</v>
      </c>
      <c r="O443" s="9">
        <f t="shared" si="165"/>
        <v>0</v>
      </c>
      <c r="P443" s="4">
        <f t="shared" si="169"/>
        <v>0</v>
      </c>
      <c r="Q443" s="11">
        <f t="shared" si="170"/>
        <v>0</v>
      </c>
      <c r="R443" s="10">
        <f t="shared" si="168"/>
        <v>0</v>
      </c>
    </row>
    <row r="444" spans="1:18">
      <c r="A444" s="66">
        <v>4</v>
      </c>
      <c r="B444" s="66"/>
      <c r="C444" s="12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3">
        <f t="shared" si="164"/>
        <v>0</v>
      </c>
      <c r="O444" s="9">
        <f t="shared" si="165"/>
        <v>0</v>
      </c>
      <c r="P444" s="4">
        <f t="shared" si="169"/>
        <v>0</v>
      </c>
      <c r="Q444" s="11">
        <f t="shared" si="170"/>
        <v>0</v>
      </c>
      <c r="R444" s="10">
        <f t="shared" si="168"/>
        <v>0</v>
      </c>
    </row>
    <row r="445" spans="1:18">
      <c r="A445" s="66">
        <v>5</v>
      </c>
      <c r="B445" s="66"/>
      <c r="C445" s="12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3">
        <f t="shared" si="164"/>
        <v>0</v>
      </c>
      <c r="O445" s="9">
        <f t="shared" si="165"/>
        <v>0</v>
      </c>
      <c r="P445" s="4">
        <f t="shared" si="169"/>
        <v>0</v>
      </c>
      <c r="Q445" s="11">
        <f t="shared" si="170"/>
        <v>0</v>
      </c>
      <c r="R445" s="10">
        <f t="shared" si="168"/>
        <v>0</v>
      </c>
    </row>
    <row r="446" spans="1:18">
      <c r="A446" s="66">
        <v>6</v>
      </c>
      <c r="B446" s="66"/>
      <c r="C446" s="12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3">
        <f t="shared" si="164"/>
        <v>0</v>
      </c>
      <c r="O446" s="9">
        <f t="shared" si="165"/>
        <v>0</v>
      </c>
      <c r="P446" s="4">
        <f t="shared" si="169"/>
        <v>0</v>
      </c>
      <c r="Q446" s="11">
        <f t="shared" si="170"/>
        <v>0</v>
      </c>
      <c r="R446" s="10">
        <f t="shared" si="168"/>
        <v>0</v>
      </c>
    </row>
    <row r="447" spans="1:18">
      <c r="A447" s="66">
        <v>7</v>
      </c>
      <c r="B447" s="66"/>
      <c r="C447" s="12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3">
        <f t="shared" si="164"/>
        <v>0</v>
      </c>
      <c r="O447" s="9">
        <f t="shared" si="165"/>
        <v>0</v>
      </c>
      <c r="P447" s="4">
        <f t="shared" si="169"/>
        <v>0</v>
      </c>
      <c r="Q447" s="11">
        <f t="shared" si="170"/>
        <v>0</v>
      </c>
      <c r="R447" s="10">
        <f t="shared" si="168"/>
        <v>0</v>
      </c>
    </row>
    <row r="448" spans="1:18">
      <c r="A448" s="66">
        <v>8</v>
      </c>
      <c r="B448" s="66"/>
      <c r="C448" s="12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3">
        <f t="shared" si="164"/>
        <v>0</v>
      </c>
      <c r="O448" s="9">
        <f t="shared" si="165"/>
        <v>0</v>
      </c>
      <c r="P448" s="4">
        <f t="shared" si="169"/>
        <v>0</v>
      </c>
      <c r="Q448" s="11">
        <f t="shared" si="170"/>
        <v>0</v>
      </c>
      <c r="R448" s="10">
        <f t="shared" si="168"/>
        <v>0</v>
      </c>
    </row>
    <row r="449" spans="1:18">
      <c r="A449" s="66">
        <v>9</v>
      </c>
      <c r="B449" s="66"/>
      <c r="C449" s="12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3">
        <f t="shared" si="164"/>
        <v>0</v>
      </c>
      <c r="O449" s="9">
        <f t="shared" si="165"/>
        <v>0</v>
      </c>
      <c r="P449" s="4">
        <f t="shared" si="169"/>
        <v>0</v>
      </c>
      <c r="Q449" s="11">
        <f t="shared" si="170"/>
        <v>0</v>
      </c>
      <c r="R449" s="10">
        <f t="shared" si="168"/>
        <v>0</v>
      </c>
    </row>
    <row r="450" spans="1:18">
      <c r="A450" s="66">
        <v>10</v>
      </c>
      <c r="B450" s="66"/>
      <c r="C450" s="12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3">
        <f t="shared" si="164"/>
        <v>0</v>
      </c>
      <c r="O450" s="9">
        <f t="shared" si="165"/>
        <v>0</v>
      </c>
      <c r="P450" s="4">
        <f t="shared" si="169"/>
        <v>0</v>
      </c>
      <c r="Q450" s="11">
        <f t="shared" si="170"/>
        <v>0</v>
      </c>
      <c r="R450" s="10">
        <f t="shared" si="168"/>
        <v>0</v>
      </c>
    </row>
    <row r="451" spans="1:18">
      <c r="A451" s="71" t="s">
        <v>34</v>
      </c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3"/>
      <c r="R451" s="10">
        <f>SUM(R441:R450)</f>
        <v>0</v>
      </c>
    </row>
    <row r="452" spans="1:18" ht="15.75">
      <c r="A452" s="24" t="s">
        <v>116</v>
      </c>
      <c r="B452" s="2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6"/>
    </row>
    <row r="453" spans="1:18">
      <c r="A453" s="48" t="s">
        <v>44</v>
      </c>
      <c r="B453" s="48"/>
      <c r="C453" s="48"/>
      <c r="D453" s="48"/>
      <c r="E453" s="48"/>
      <c r="F453" s="48"/>
      <c r="G453" s="48"/>
      <c r="H453" s="48"/>
      <c r="I453" s="48"/>
      <c r="J453" s="15"/>
      <c r="K453" s="15"/>
      <c r="L453" s="15"/>
      <c r="M453" s="15"/>
      <c r="N453" s="15"/>
      <c r="O453" s="15"/>
      <c r="P453" s="15"/>
      <c r="Q453" s="15"/>
      <c r="R453" s="16"/>
    </row>
    <row r="454" spans="1:18" s="8" customFormat="1">
      <c r="A454" s="48"/>
      <c r="B454" s="48"/>
      <c r="C454" s="48"/>
      <c r="D454" s="48"/>
      <c r="E454" s="48"/>
      <c r="F454" s="48"/>
      <c r="G454" s="48"/>
      <c r="H454" s="48"/>
      <c r="I454" s="48"/>
      <c r="J454" s="15"/>
      <c r="K454" s="15"/>
      <c r="L454" s="15"/>
      <c r="M454" s="15"/>
      <c r="N454" s="15"/>
      <c r="O454" s="15"/>
      <c r="P454" s="15"/>
      <c r="Q454" s="15"/>
      <c r="R454" s="16"/>
    </row>
    <row r="455" spans="1:18">
      <c r="A455" s="74" t="s">
        <v>115</v>
      </c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62"/>
      <c r="R455" s="8"/>
    </row>
    <row r="456" spans="1:18" ht="18">
      <c r="A456" s="75" t="s">
        <v>27</v>
      </c>
      <c r="B456" s="76"/>
      <c r="C456" s="76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62"/>
      <c r="R456" s="8"/>
    </row>
    <row r="457" spans="1:18">
      <c r="A457" s="74" t="s">
        <v>39</v>
      </c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62"/>
      <c r="R457" s="8"/>
    </row>
    <row r="458" spans="1:18">
      <c r="A458" s="66">
        <v>1</v>
      </c>
      <c r="B458" s="66"/>
      <c r="C458" s="12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3">
        <f t="shared" ref="N458:N467" si="171">(IF(F458="OŽ",IF(L458=1,550.8,IF(L458=2,426.38,IF(L458=3,342.14,IF(L458=4,181.44,IF(L458=5,168.48,IF(L458=6,155.52,IF(L458=7,148.5,IF(L458=8,144,0))))))))+IF(L458&lt;=8,0,IF(L458&lt;=16,137.7,IF(L458&lt;=24,108,IF(L458&lt;=32,80.1,IF(L458&lt;=36,52.2,0)))))-IF(L458&lt;=8,0,IF(L458&lt;=16,(L458-9)*2.754,IF(L458&lt;=24,(L458-17)* 2.754,IF(L458&lt;=32,(L458-25)* 2.754,IF(L458&lt;=36,(L458-33)*2.754,0))))),0)+IF(F458="PČ",IF(L458=1,449,IF(L458=2,314.6,IF(L458=3,238,IF(L458=4,172,IF(L458=5,159,IF(L458=6,145,IF(L458=7,132,IF(L458=8,119,0))))))))+IF(L458&lt;=8,0,IF(L458&lt;=16,88,IF(L458&lt;=24,55,IF(L458&lt;=32,22,0))))-IF(L458&lt;=8,0,IF(L458&lt;=16,(L458-9)*2.245,IF(L458&lt;=24,(L458-17)*2.245,IF(L458&lt;=32,(L458-25)*2.245,0)))),0)+IF(F458="PČneol",IF(L458=1,85,IF(L458=2,64.61,IF(L458=3,50.76,IF(L458=4,16.25,IF(L458=5,15,IF(L458=6,13.75,IF(L458=7,12.5,IF(L458=8,11.25,0))))))))+IF(L458&lt;=8,0,IF(L458&lt;=16,9,0))-IF(L458&lt;=8,0,IF(L458&lt;=16,(L458-9)*0.425,0)),0)+IF(F458="PŽ",IF(L458=1,85,IF(L458=2,59.5,IF(L458=3,45,IF(L458=4,32.5,IF(L458=5,30,IF(L458=6,27.5,IF(L458=7,25,IF(L458=8,22.5,0))))))))+IF(L458&lt;=8,0,IF(L458&lt;=16,19,IF(L458&lt;=24,13,IF(L458&lt;=32,8,0))))-IF(L458&lt;=8,0,IF(L458&lt;=16,(L458-9)*0.425,IF(L458&lt;=24,(L458-17)*0.425,IF(L458&lt;=32,(L458-25)*0.425,0)))),0)+IF(F458="EČ",IF(L458=1,204,IF(L458=2,156.24,IF(L458=3,123.84,IF(L458=4,72,IF(L458=5,66,IF(L458=6,60,IF(L458=7,54,IF(L458=8,48,0))))))))+IF(L458&lt;=8,0,IF(L458&lt;=16,40,IF(L458&lt;=24,25,0)))-IF(L458&lt;=8,0,IF(L458&lt;=16,(L458-9)*1.02,IF(L458&lt;=24,(L458-17)*1.02,0))),0)+IF(F458="EČneol",IF(L458=1,68,IF(L458=2,51.69,IF(L458=3,40.61,IF(L458=4,13,IF(L458=5,12,IF(L458=6,11,IF(L458=7,10,IF(L458=8,9,0)))))))))+IF(F458="EŽ",IF(L458=1,68,IF(L458=2,47.6,IF(L458=3,36,IF(L458=4,18,IF(L458=5,16.5,IF(L458=6,15,IF(L458=7,13.5,IF(L458=8,12,0))))))))+IF(L458&lt;=8,0,IF(L458&lt;=16,10,IF(L458&lt;=24,6,0)))-IF(L458&lt;=8,0,IF(L458&lt;=16,(L458-9)*0.34,IF(L458&lt;=24,(L458-17)*0.34,0))),0)+IF(F458="PT",IF(L458=1,68,IF(L458=2,52.08,IF(L458=3,41.28,IF(L458=4,24,IF(L458=5,22,IF(L458=6,20,IF(L458=7,18,IF(L458=8,16,0))))))))+IF(L458&lt;=8,0,IF(L458&lt;=16,13,IF(L458&lt;=24,9,IF(L458&lt;=32,4,0))))-IF(L458&lt;=8,0,IF(L458&lt;=16,(L458-9)*0.34,IF(L458&lt;=24,(L458-17)*0.34,IF(L458&lt;=32,(L458-25)*0.34,0)))),0)+IF(F458="JOŽ",IF(L458=1,85,IF(L458=2,59.5,IF(L458=3,45,IF(L458=4,32.5,IF(L458=5,30,IF(L458=6,27.5,IF(L458=7,25,IF(L458=8,22.5,0))))))))+IF(L458&lt;=8,0,IF(L458&lt;=16,19,IF(L458&lt;=24,13,0)))-IF(L458&lt;=8,0,IF(L458&lt;=16,(L458-9)*0.425,IF(L458&lt;=24,(L458-17)*0.425,0))),0)+IF(F458="JPČ",IF(L458=1,68,IF(L458=2,47.6,IF(L458=3,36,IF(L458=4,26,IF(L458=5,24,IF(L458=6,22,IF(L458=7,20,IF(L458=8,18,0))))))))+IF(L458&lt;=8,0,IF(L458&lt;=16,13,IF(L458&lt;=24,9,0)))-IF(L458&lt;=8,0,IF(L458&lt;=16,(L458-9)*0.34,IF(L458&lt;=24,(L458-17)*0.34,0))),0)+IF(F458="JEČ",IF(L458=1,34,IF(L458=2,26.04,IF(L458=3,20.6,IF(L458=4,12,IF(L458=5,11,IF(L458=6,10,IF(L458=7,9,IF(L458=8,8,0))))))))+IF(L458&lt;=8,0,IF(L458&lt;=16,6,0))-IF(L458&lt;=8,0,IF(L458&lt;=16,(L458-9)*0.17,0)),0)+IF(F458="JEOF",IF(L458=1,34,IF(L458=2,26.04,IF(L458=3,20.6,IF(L458=4,12,IF(L458=5,11,IF(L458=6,10,IF(L458=7,9,IF(L458=8,8,0))))))))+IF(L458&lt;=8,0,IF(L458&lt;=16,6,0))-IF(L458&lt;=8,0,IF(L458&lt;=16,(L458-9)*0.17,0)),0)+IF(F458="JnPČ",IF(L458=1,51,IF(L458=2,35.7,IF(L458=3,27,IF(L458=4,19.5,IF(L458=5,18,IF(L458=6,16.5,IF(L458=7,15,IF(L458=8,13.5,0))))))))+IF(L458&lt;=8,0,IF(L458&lt;=16,10,0))-IF(L458&lt;=8,0,IF(L458&lt;=16,(L458-9)*0.255,0)),0)+IF(F458="JnEČ",IF(L458=1,25.5,IF(L458=2,19.53,IF(L458=3,15.48,IF(L458=4,9,IF(L458=5,8.25,IF(L458=6,7.5,IF(L458=7,6.75,IF(L458=8,6,0))))))))+IF(L458&lt;=8,0,IF(L458&lt;=16,5,0))-IF(L458&lt;=8,0,IF(L458&lt;=16,(L458-9)*0.1275,0)),0)+IF(F458="JčPČ",IF(L458=1,21.25,IF(L458=2,14.5,IF(L458=3,11.5,IF(L458=4,7,IF(L458=5,6.5,IF(L458=6,6,IF(L458=7,5.5,IF(L458=8,5,0))))))))+IF(L458&lt;=8,0,IF(L458&lt;=16,4,0))-IF(L458&lt;=8,0,IF(L458&lt;=16,(L458-9)*0.10625,0)),0)+IF(F458="JčEČ",IF(L458=1,17,IF(L458=2,13.02,IF(L458=3,10.32,IF(L458=4,6,IF(L458=5,5.5,IF(L458=6,5,IF(L458=7,4.5,IF(L458=8,4,0))))))))+IF(L458&lt;=8,0,IF(L458&lt;=16,3,0))-IF(L458&lt;=8,0,IF(L458&lt;=16,(L458-9)*0.085,0)),0)+IF(F458="NEAK",IF(L458=1,11.48,IF(L458=2,8.79,IF(L458=3,6.97,IF(L458=4,4.05,IF(L458=5,3.71,IF(L458=6,3.38,IF(L458=7,3.04,IF(L458=8,2.7,0))))))))+IF(L458&lt;=8,0,IF(L458&lt;=16,2,IF(L458&lt;=24,1.3,0)))-IF(L458&lt;=8,0,IF(L458&lt;=16,(L458-9)*0.0574,IF(L458&lt;=24,(L458-17)*0.0574,0))),0))*IF(L458&lt;0,1,IF(OR(F458="PČ",F458="PŽ",F458="PT"),IF(J458&lt;32,J458/32,1),1))* IF(L458&lt;0,1,IF(OR(F458="EČ",F458="EŽ",F458="JOŽ",F458="JPČ",F458="NEAK"),IF(J458&lt;24,J458/24,1),1))*IF(L458&lt;0,1,IF(OR(F458="PČneol",F458="JEČ",F458="JEOF",F458="JnPČ",F458="JnEČ",F458="JčPČ",F458="JčEČ"),IF(J458&lt;16,J458/16,1),1))*IF(L458&lt;0,1,IF(F458="EČneol",IF(J458&lt;8,J458/8,1),1))</f>
        <v>0</v>
      </c>
      <c r="O458" s="9">
        <f t="shared" ref="O458:O467" si="172">IF(F458="OŽ",N458,IF(H458="Ne",IF(J458*0.3&lt;J458-L458,N458,0),IF(J458*0.1&lt;J458-L458,N458,0)))</f>
        <v>0</v>
      </c>
      <c r="P458" s="4">
        <f t="shared" ref="P458" si="173">IF(O458=0,0,IF(F458="OŽ",IF(L458&gt;35,0,IF(J458&gt;35,(36-L458)*1.836,((36-L458)-(36-J458))*1.836)),0)+IF(F458="PČ",IF(L458&gt;31,0,IF(J458&gt;31,(32-L458)*1.347,((32-L458)-(32-J458))*1.347)),0)+ IF(F458="PČneol",IF(L458&gt;15,0,IF(J458&gt;15,(16-L458)*0.255,((16-L458)-(16-J458))*0.255)),0)+IF(F458="PŽ",IF(L458&gt;31,0,IF(J458&gt;31,(32-L458)*0.255,((32-L458)-(32-J458))*0.255)),0)+IF(F458="EČ",IF(L458&gt;23,0,IF(J458&gt;23,(24-L458)*0.612,((24-L458)-(24-J458))*0.612)),0)+IF(F458="EČneol",IF(L458&gt;7,0,IF(J458&gt;7,(8-L458)*0.204,((8-L458)-(8-J458))*0.204)),0)+IF(F458="EŽ",IF(L458&gt;23,0,IF(J458&gt;23,(24-L458)*0.204,((24-L458)-(24-J458))*0.204)),0)+IF(F458="PT",IF(L458&gt;31,0,IF(J458&gt;31,(32-L458)*0.204,((32-L458)-(32-J458))*0.204)),0)+IF(F458="JOŽ",IF(L458&gt;23,0,IF(J458&gt;23,(24-L458)*0.255,((24-L458)-(24-J458))*0.255)),0)+IF(F458="JPČ",IF(L458&gt;23,0,IF(J458&gt;23,(24-L458)*0.204,((24-L458)-(24-J458))*0.204)),0)+IF(F458="JEČ",IF(L458&gt;15,0,IF(J458&gt;15,(16-L458)*0.102,((16-L458)-(16-J458))*0.102)),0)+IF(F458="JEOF",IF(L458&gt;15,0,IF(J458&gt;15,(16-L458)*0.102,((16-L458)-(16-J458))*0.102)),0)+IF(F458="JnPČ",IF(L458&gt;15,0,IF(J458&gt;15,(16-L458)*0.153,((16-L458)-(16-J458))*0.153)),0)+IF(F458="JnEČ",IF(L458&gt;15,0,IF(J458&gt;15,(16-L458)*0.0765,((16-L458)-(16-J458))*0.0765)),0)+IF(F458="JčPČ",IF(L458&gt;15,0,IF(J458&gt;15,(16-L458)*0.06375,((16-L458)-(16-J458))*0.06375)),0)+IF(F458="JčEČ",IF(L458&gt;15,0,IF(J458&gt;15,(16-L458)*0.051,((16-L458)-(16-J458))*0.051)),0)+IF(F458="NEAK",IF(L458&gt;23,0,IF(J458&gt;23,(24-L458)*0.03444,((24-L458)-(24-J458))*0.03444)),0))</f>
        <v>0</v>
      </c>
      <c r="Q458" s="11">
        <f t="shared" ref="Q458" si="174">IF(ISERROR(P458*100/N458),0,(P458*100/N458))</f>
        <v>0</v>
      </c>
      <c r="R458" s="10">
        <f t="shared" ref="R458:R467" si="175">IF(Q458&lt;=30,O458+P458,O458+O458*0.3)*IF(G458=1,0.4,IF(G458=2,0.75,IF(G458="1 (kas 4 m. 1 k. nerengiamos)",0.52,1)))*IF(D458="olimpinė",1,IF(M458="Ne",0.5,1))*IF(OR(A$5="Lietuvos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federacija"),IF(OR(J458&lt;8,K458&lt;16),0,1),1)*E458*IF(I458&lt;=1,1,1/I458)*IF(OR(A$5="Lietuvos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59" spans="1:18">
      <c r="A459" s="66">
        <v>2</v>
      </c>
      <c r="B459" s="66"/>
      <c r="C459" s="12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3">
        <f t="shared" si="171"/>
        <v>0</v>
      </c>
      <c r="O459" s="9">
        <f t="shared" si="172"/>
        <v>0</v>
      </c>
      <c r="P459" s="4">
        <f t="shared" ref="P459:P467" si="176">IF(O459=0,0,IF(F459="OŽ",IF(L459&gt;35,0,IF(J459&gt;35,(36-L459)*1.836,((36-L459)-(36-J459))*1.836)),0)+IF(F459="PČ",IF(L459&gt;31,0,IF(J459&gt;31,(32-L459)*1.347,((32-L459)-(32-J459))*1.347)),0)+ IF(F459="PČneol",IF(L459&gt;15,0,IF(J459&gt;15,(16-L459)*0.255,((16-L459)-(16-J459))*0.255)),0)+IF(F459="PŽ",IF(L459&gt;31,0,IF(J459&gt;31,(32-L459)*0.255,((32-L459)-(32-J459))*0.255)),0)+IF(F459="EČ",IF(L459&gt;23,0,IF(J459&gt;23,(24-L459)*0.612,((24-L459)-(24-J459))*0.612)),0)+IF(F459="EČneol",IF(L459&gt;7,0,IF(J459&gt;7,(8-L459)*0.204,((8-L459)-(8-J459))*0.204)),0)+IF(F459="EŽ",IF(L459&gt;23,0,IF(J459&gt;23,(24-L459)*0.204,((24-L459)-(24-J459))*0.204)),0)+IF(F459="PT",IF(L459&gt;31,0,IF(J459&gt;31,(32-L459)*0.204,((32-L459)-(32-J459))*0.204)),0)+IF(F459="JOŽ",IF(L459&gt;23,0,IF(J459&gt;23,(24-L459)*0.255,((24-L459)-(24-J459))*0.255)),0)+IF(F459="JPČ",IF(L459&gt;23,0,IF(J459&gt;23,(24-L459)*0.204,((24-L459)-(24-J459))*0.204)),0)+IF(F459="JEČ",IF(L459&gt;15,0,IF(J459&gt;15,(16-L459)*0.102,((16-L459)-(16-J459))*0.102)),0)+IF(F459="JEOF",IF(L459&gt;15,0,IF(J459&gt;15,(16-L459)*0.102,((16-L459)-(16-J459))*0.102)),0)+IF(F459="JnPČ",IF(L459&gt;15,0,IF(J459&gt;15,(16-L459)*0.153,((16-L459)-(16-J459))*0.153)),0)+IF(F459="JnEČ",IF(L459&gt;15,0,IF(J459&gt;15,(16-L459)*0.0765,((16-L459)-(16-J459))*0.0765)),0)+IF(F459="JčPČ",IF(L459&gt;15,0,IF(J459&gt;15,(16-L459)*0.06375,((16-L459)-(16-J459))*0.06375)),0)+IF(F459="JčEČ",IF(L459&gt;15,0,IF(J459&gt;15,(16-L459)*0.051,((16-L459)-(16-J459))*0.051)),0)+IF(F459="NEAK",IF(L459&gt;23,0,IF(J459&gt;23,(24-L459)*0.03444,((24-L459)-(24-J459))*0.03444)),0))</f>
        <v>0</v>
      </c>
      <c r="Q459" s="11">
        <f t="shared" ref="Q459:Q467" si="177">IF(ISERROR(P459*100/N459),0,(P459*100/N459))</f>
        <v>0</v>
      </c>
      <c r="R459" s="10">
        <f t="shared" si="175"/>
        <v>0</v>
      </c>
    </row>
    <row r="460" spans="1:18">
      <c r="A460" s="66">
        <v>3</v>
      </c>
      <c r="B460" s="66"/>
      <c r="C460" s="12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3">
        <f t="shared" si="171"/>
        <v>0</v>
      </c>
      <c r="O460" s="9">
        <f t="shared" si="172"/>
        <v>0</v>
      </c>
      <c r="P460" s="4">
        <f t="shared" si="176"/>
        <v>0</v>
      </c>
      <c r="Q460" s="11">
        <f t="shared" si="177"/>
        <v>0</v>
      </c>
      <c r="R460" s="10">
        <f t="shared" si="175"/>
        <v>0</v>
      </c>
    </row>
    <row r="461" spans="1:18">
      <c r="A461" s="66">
        <v>4</v>
      </c>
      <c r="B461" s="66"/>
      <c r="C461" s="12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3">
        <f t="shared" si="171"/>
        <v>0</v>
      </c>
      <c r="O461" s="9">
        <f t="shared" si="172"/>
        <v>0</v>
      </c>
      <c r="P461" s="4">
        <f t="shared" si="176"/>
        <v>0</v>
      </c>
      <c r="Q461" s="11">
        <f t="shared" si="177"/>
        <v>0</v>
      </c>
      <c r="R461" s="10">
        <f t="shared" si="175"/>
        <v>0</v>
      </c>
    </row>
    <row r="462" spans="1:18">
      <c r="A462" s="66">
        <v>5</v>
      </c>
      <c r="B462" s="66"/>
      <c r="C462" s="12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3">
        <f t="shared" si="171"/>
        <v>0</v>
      </c>
      <c r="O462" s="9">
        <f t="shared" si="172"/>
        <v>0</v>
      </c>
      <c r="P462" s="4">
        <f t="shared" si="176"/>
        <v>0</v>
      </c>
      <c r="Q462" s="11">
        <f t="shared" si="177"/>
        <v>0</v>
      </c>
      <c r="R462" s="10">
        <f t="shared" si="175"/>
        <v>0</v>
      </c>
    </row>
    <row r="463" spans="1:18">
      <c r="A463" s="66">
        <v>6</v>
      </c>
      <c r="B463" s="66"/>
      <c r="C463" s="12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3">
        <f t="shared" si="171"/>
        <v>0</v>
      </c>
      <c r="O463" s="9">
        <f t="shared" si="172"/>
        <v>0</v>
      </c>
      <c r="P463" s="4">
        <f t="shared" si="176"/>
        <v>0</v>
      </c>
      <c r="Q463" s="11">
        <f t="shared" si="177"/>
        <v>0</v>
      </c>
      <c r="R463" s="10">
        <f t="shared" si="175"/>
        <v>0</v>
      </c>
    </row>
    <row r="464" spans="1:18">
      <c r="A464" s="66">
        <v>7</v>
      </c>
      <c r="B464" s="66"/>
      <c r="C464" s="12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3">
        <f t="shared" si="171"/>
        <v>0</v>
      </c>
      <c r="O464" s="9">
        <f t="shared" si="172"/>
        <v>0</v>
      </c>
      <c r="P464" s="4">
        <f t="shared" si="176"/>
        <v>0</v>
      </c>
      <c r="Q464" s="11">
        <f t="shared" si="177"/>
        <v>0</v>
      </c>
      <c r="R464" s="10">
        <f t="shared" si="175"/>
        <v>0</v>
      </c>
    </row>
    <row r="465" spans="1:18">
      <c r="A465" s="66">
        <v>8</v>
      </c>
      <c r="B465" s="66"/>
      <c r="C465" s="12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3">
        <f t="shared" si="171"/>
        <v>0</v>
      </c>
      <c r="O465" s="9">
        <f t="shared" si="172"/>
        <v>0</v>
      </c>
      <c r="P465" s="4">
        <f t="shared" si="176"/>
        <v>0</v>
      </c>
      <c r="Q465" s="11">
        <f t="shared" si="177"/>
        <v>0</v>
      </c>
      <c r="R465" s="10">
        <f t="shared" si="175"/>
        <v>0</v>
      </c>
    </row>
    <row r="466" spans="1:18">
      <c r="A466" s="66">
        <v>9</v>
      </c>
      <c r="B466" s="66"/>
      <c r="C466" s="12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3">
        <f t="shared" si="171"/>
        <v>0</v>
      </c>
      <c r="O466" s="9">
        <f t="shared" si="172"/>
        <v>0</v>
      </c>
      <c r="P466" s="4">
        <f t="shared" si="176"/>
        <v>0</v>
      </c>
      <c r="Q466" s="11">
        <f t="shared" si="177"/>
        <v>0</v>
      </c>
      <c r="R466" s="10">
        <f t="shared" si="175"/>
        <v>0</v>
      </c>
    </row>
    <row r="467" spans="1:18">
      <c r="A467" s="66">
        <v>10</v>
      </c>
      <c r="B467" s="66"/>
      <c r="C467" s="12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3">
        <f t="shared" si="171"/>
        <v>0</v>
      </c>
      <c r="O467" s="9">
        <f t="shared" si="172"/>
        <v>0</v>
      </c>
      <c r="P467" s="4">
        <f t="shared" si="176"/>
        <v>0</v>
      </c>
      <c r="Q467" s="11">
        <f t="shared" si="177"/>
        <v>0</v>
      </c>
      <c r="R467" s="10">
        <f t="shared" si="175"/>
        <v>0</v>
      </c>
    </row>
    <row r="468" spans="1:18">
      <c r="A468" s="71" t="s">
        <v>34</v>
      </c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3"/>
      <c r="R468" s="10">
        <f>SUM(R458:R467)</f>
        <v>0</v>
      </c>
    </row>
    <row r="469" spans="1:18" ht="15.75">
      <c r="A469" s="24" t="s">
        <v>116</v>
      </c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6"/>
    </row>
    <row r="470" spans="1:18">
      <c r="A470" s="48" t="s">
        <v>44</v>
      </c>
      <c r="B470" s="48"/>
      <c r="C470" s="48"/>
      <c r="D470" s="48"/>
      <c r="E470" s="48"/>
      <c r="F470" s="48"/>
      <c r="G470" s="48"/>
      <c r="H470" s="48"/>
      <c r="I470" s="48"/>
      <c r="J470" s="15"/>
      <c r="K470" s="15"/>
      <c r="L470" s="15"/>
      <c r="M470" s="15"/>
      <c r="N470" s="15"/>
      <c r="O470" s="15"/>
      <c r="P470" s="15"/>
      <c r="Q470" s="15"/>
      <c r="R470" s="16"/>
    </row>
    <row r="471" spans="1:18" s="8" customFormat="1">
      <c r="A471" s="48"/>
      <c r="B471" s="48"/>
      <c r="C471" s="48"/>
      <c r="D471" s="48"/>
      <c r="E471" s="48"/>
      <c r="F471" s="48"/>
      <c r="G471" s="48"/>
      <c r="H471" s="48"/>
      <c r="I471" s="48"/>
      <c r="J471" s="15"/>
      <c r="K471" s="15"/>
      <c r="L471" s="15"/>
      <c r="M471" s="15"/>
      <c r="N471" s="15"/>
      <c r="O471" s="15"/>
      <c r="P471" s="15"/>
      <c r="Q471" s="15"/>
      <c r="R471" s="16"/>
    </row>
    <row r="472" spans="1:18">
      <c r="A472" s="74" t="s">
        <v>115</v>
      </c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62"/>
      <c r="R472" s="8"/>
    </row>
    <row r="473" spans="1:18" ht="18">
      <c r="A473" s="75" t="s">
        <v>27</v>
      </c>
      <c r="B473" s="76"/>
      <c r="C473" s="76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62"/>
      <c r="R473" s="8"/>
    </row>
    <row r="474" spans="1:18">
      <c r="A474" s="74" t="s">
        <v>39</v>
      </c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62"/>
      <c r="R474" s="8"/>
    </row>
    <row r="475" spans="1:18">
      <c r="A475" s="66">
        <v>1</v>
      </c>
      <c r="B475" s="66"/>
      <c r="C475" s="12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3">
        <f t="shared" ref="N475:N484" si="178">(IF(F475="OŽ",IF(L475=1,550.8,IF(L475=2,426.38,IF(L475=3,342.14,IF(L475=4,181.44,IF(L475=5,168.48,IF(L475=6,155.52,IF(L475=7,148.5,IF(L475=8,144,0))))))))+IF(L475&lt;=8,0,IF(L475&lt;=16,137.7,IF(L475&lt;=24,108,IF(L475&lt;=32,80.1,IF(L475&lt;=36,52.2,0)))))-IF(L475&lt;=8,0,IF(L475&lt;=16,(L475-9)*2.754,IF(L475&lt;=24,(L475-17)* 2.754,IF(L475&lt;=32,(L475-25)* 2.754,IF(L475&lt;=36,(L475-33)*2.754,0))))),0)+IF(F475="PČ",IF(L475=1,449,IF(L475=2,314.6,IF(L475=3,238,IF(L475=4,172,IF(L475=5,159,IF(L475=6,145,IF(L475=7,132,IF(L475=8,119,0))))))))+IF(L475&lt;=8,0,IF(L475&lt;=16,88,IF(L475&lt;=24,55,IF(L475&lt;=32,22,0))))-IF(L475&lt;=8,0,IF(L475&lt;=16,(L475-9)*2.245,IF(L475&lt;=24,(L475-17)*2.245,IF(L475&lt;=32,(L475-25)*2.245,0)))),0)+IF(F475="PČneol",IF(L475=1,85,IF(L475=2,64.61,IF(L475=3,50.76,IF(L475=4,16.25,IF(L475=5,15,IF(L475=6,13.75,IF(L475=7,12.5,IF(L475=8,11.25,0))))))))+IF(L475&lt;=8,0,IF(L475&lt;=16,9,0))-IF(L475&lt;=8,0,IF(L475&lt;=16,(L475-9)*0.425,0)),0)+IF(F475="PŽ",IF(L475=1,85,IF(L475=2,59.5,IF(L475=3,45,IF(L475=4,32.5,IF(L475=5,30,IF(L475=6,27.5,IF(L475=7,25,IF(L475=8,22.5,0))))))))+IF(L475&lt;=8,0,IF(L475&lt;=16,19,IF(L475&lt;=24,13,IF(L475&lt;=32,8,0))))-IF(L475&lt;=8,0,IF(L475&lt;=16,(L475-9)*0.425,IF(L475&lt;=24,(L475-17)*0.425,IF(L475&lt;=32,(L475-25)*0.425,0)))),0)+IF(F475="EČ",IF(L475=1,204,IF(L475=2,156.24,IF(L475=3,123.84,IF(L475=4,72,IF(L475=5,66,IF(L475=6,60,IF(L475=7,54,IF(L475=8,48,0))))))))+IF(L475&lt;=8,0,IF(L475&lt;=16,40,IF(L475&lt;=24,25,0)))-IF(L475&lt;=8,0,IF(L475&lt;=16,(L475-9)*1.02,IF(L475&lt;=24,(L475-17)*1.02,0))),0)+IF(F475="EČneol",IF(L475=1,68,IF(L475=2,51.69,IF(L475=3,40.61,IF(L475=4,13,IF(L475=5,12,IF(L475=6,11,IF(L475=7,10,IF(L475=8,9,0)))))))))+IF(F475="EŽ",IF(L475=1,68,IF(L475=2,47.6,IF(L475=3,36,IF(L475=4,18,IF(L475=5,16.5,IF(L475=6,15,IF(L475=7,13.5,IF(L475=8,12,0))))))))+IF(L475&lt;=8,0,IF(L475&lt;=16,10,IF(L475&lt;=24,6,0)))-IF(L475&lt;=8,0,IF(L475&lt;=16,(L475-9)*0.34,IF(L475&lt;=24,(L475-17)*0.34,0))),0)+IF(F475="PT",IF(L475=1,68,IF(L475=2,52.08,IF(L475=3,41.28,IF(L475=4,24,IF(L475=5,22,IF(L475=6,20,IF(L475=7,18,IF(L475=8,16,0))))))))+IF(L475&lt;=8,0,IF(L475&lt;=16,13,IF(L475&lt;=24,9,IF(L475&lt;=32,4,0))))-IF(L475&lt;=8,0,IF(L475&lt;=16,(L475-9)*0.34,IF(L475&lt;=24,(L475-17)*0.34,IF(L475&lt;=32,(L475-25)*0.34,0)))),0)+IF(F475="JOŽ",IF(L475=1,85,IF(L475=2,59.5,IF(L475=3,45,IF(L475=4,32.5,IF(L475=5,30,IF(L475=6,27.5,IF(L475=7,25,IF(L475=8,22.5,0))))))))+IF(L475&lt;=8,0,IF(L475&lt;=16,19,IF(L475&lt;=24,13,0)))-IF(L475&lt;=8,0,IF(L475&lt;=16,(L475-9)*0.425,IF(L475&lt;=24,(L475-17)*0.425,0))),0)+IF(F475="JPČ",IF(L475=1,68,IF(L475=2,47.6,IF(L475=3,36,IF(L475=4,26,IF(L475=5,24,IF(L475=6,22,IF(L475=7,20,IF(L475=8,18,0))))))))+IF(L475&lt;=8,0,IF(L475&lt;=16,13,IF(L475&lt;=24,9,0)))-IF(L475&lt;=8,0,IF(L475&lt;=16,(L475-9)*0.34,IF(L475&lt;=24,(L475-17)*0.34,0))),0)+IF(F475="JEČ",IF(L475=1,34,IF(L475=2,26.04,IF(L475=3,20.6,IF(L475=4,12,IF(L475=5,11,IF(L475=6,10,IF(L475=7,9,IF(L475=8,8,0))))))))+IF(L475&lt;=8,0,IF(L475&lt;=16,6,0))-IF(L475&lt;=8,0,IF(L475&lt;=16,(L475-9)*0.17,0)),0)+IF(F475="JEOF",IF(L475=1,34,IF(L475=2,26.04,IF(L475=3,20.6,IF(L475=4,12,IF(L475=5,11,IF(L475=6,10,IF(L475=7,9,IF(L475=8,8,0))))))))+IF(L475&lt;=8,0,IF(L475&lt;=16,6,0))-IF(L475&lt;=8,0,IF(L475&lt;=16,(L475-9)*0.17,0)),0)+IF(F475="JnPČ",IF(L475=1,51,IF(L475=2,35.7,IF(L475=3,27,IF(L475=4,19.5,IF(L475=5,18,IF(L475=6,16.5,IF(L475=7,15,IF(L475=8,13.5,0))))))))+IF(L475&lt;=8,0,IF(L475&lt;=16,10,0))-IF(L475&lt;=8,0,IF(L475&lt;=16,(L475-9)*0.255,0)),0)+IF(F475="JnEČ",IF(L475=1,25.5,IF(L475=2,19.53,IF(L475=3,15.48,IF(L475=4,9,IF(L475=5,8.25,IF(L475=6,7.5,IF(L475=7,6.75,IF(L475=8,6,0))))))))+IF(L475&lt;=8,0,IF(L475&lt;=16,5,0))-IF(L475&lt;=8,0,IF(L475&lt;=16,(L475-9)*0.1275,0)),0)+IF(F475="JčPČ",IF(L475=1,21.25,IF(L475=2,14.5,IF(L475=3,11.5,IF(L475=4,7,IF(L475=5,6.5,IF(L475=6,6,IF(L475=7,5.5,IF(L475=8,5,0))))))))+IF(L475&lt;=8,0,IF(L475&lt;=16,4,0))-IF(L475&lt;=8,0,IF(L475&lt;=16,(L475-9)*0.10625,0)),0)+IF(F475="JčEČ",IF(L475=1,17,IF(L475=2,13.02,IF(L475=3,10.32,IF(L475=4,6,IF(L475=5,5.5,IF(L475=6,5,IF(L475=7,4.5,IF(L475=8,4,0))))))))+IF(L475&lt;=8,0,IF(L475&lt;=16,3,0))-IF(L475&lt;=8,0,IF(L475&lt;=16,(L475-9)*0.085,0)),0)+IF(F475="NEAK",IF(L475=1,11.48,IF(L475=2,8.79,IF(L475=3,6.97,IF(L475=4,4.05,IF(L475=5,3.71,IF(L475=6,3.38,IF(L475=7,3.04,IF(L475=8,2.7,0))))))))+IF(L475&lt;=8,0,IF(L475&lt;=16,2,IF(L475&lt;=24,1.3,0)))-IF(L475&lt;=8,0,IF(L475&lt;=16,(L475-9)*0.0574,IF(L475&lt;=24,(L475-17)*0.0574,0))),0))*IF(L475&lt;0,1,IF(OR(F475="PČ",F475="PŽ",F475="PT"),IF(J475&lt;32,J475/32,1),1))* IF(L475&lt;0,1,IF(OR(F475="EČ",F475="EŽ",F475="JOŽ",F475="JPČ",F475="NEAK"),IF(J475&lt;24,J475/24,1),1))*IF(L475&lt;0,1,IF(OR(F475="PČneol",F475="JEČ",F475="JEOF",F475="JnPČ",F475="JnEČ",F475="JčPČ",F475="JčEČ"),IF(J475&lt;16,J475/16,1),1))*IF(L475&lt;0,1,IF(F475="EČneol",IF(J475&lt;8,J475/8,1),1))</f>
        <v>0</v>
      </c>
      <c r="O475" s="9">
        <f t="shared" ref="O475:O484" si="179">IF(F475="OŽ",N475,IF(H475="Ne",IF(J475*0.3&lt;J475-L475,N475,0),IF(J475*0.1&lt;J475-L475,N475,0)))</f>
        <v>0</v>
      </c>
      <c r="P475" s="4">
        <f t="shared" ref="P475" si="180">IF(O475=0,0,IF(F475="OŽ",IF(L475&gt;35,0,IF(J475&gt;35,(36-L475)*1.836,((36-L475)-(36-J475))*1.836)),0)+IF(F475="PČ",IF(L475&gt;31,0,IF(J475&gt;31,(32-L475)*1.347,((32-L475)-(32-J475))*1.347)),0)+ IF(F475="PČneol",IF(L475&gt;15,0,IF(J475&gt;15,(16-L475)*0.255,((16-L475)-(16-J475))*0.255)),0)+IF(F475="PŽ",IF(L475&gt;31,0,IF(J475&gt;31,(32-L475)*0.255,((32-L475)-(32-J475))*0.255)),0)+IF(F475="EČ",IF(L475&gt;23,0,IF(J475&gt;23,(24-L475)*0.612,((24-L475)-(24-J475))*0.612)),0)+IF(F475="EČneol",IF(L475&gt;7,0,IF(J475&gt;7,(8-L475)*0.204,((8-L475)-(8-J475))*0.204)),0)+IF(F475="EŽ",IF(L475&gt;23,0,IF(J475&gt;23,(24-L475)*0.204,((24-L475)-(24-J475))*0.204)),0)+IF(F475="PT",IF(L475&gt;31,0,IF(J475&gt;31,(32-L475)*0.204,((32-L475)-(32-J475))*0.204)),0)+IF(F475="JOŽ",IF(L475&gt;23,0,IF(J475&gt;23,(24-L475)*0.255,((24-L475)-(24-J475))*0.255)),0)+IF(F475="JPČ",IF(L475&gt;23,0,IF(J475&gt;23,(24-L475)*0.204,((24-L475)-(24-J475))*0.204)),0)+IF(F475="JEČ",IF(L475&gt;15,0,IF(J475&gt;15,(16-L475)*0.102,((16-L475)-(16-J475))*0.102)),0)+IF(F475="JEOF",IF(L475&gt;15,0,IF(J475&gt;15,(16-L475)*0.102,((16-L475)-(16-J475))*0.102)),0)+IF(F475="JnPČ",IF(L475&gt;15,0,IF(J475&gt;15,(16-L475)*0.153,((16-L475)-(16-J475))*0.153)),0)+IF(F475="JnEČ",IF(L475&gt;15,0,IF(J475&gt;15,(16-L475)*0.0765,((16-L475)-(16-J475))*0.0765)),0)+IF(F475="JčPČ",IF(L475&gt;15,0,IF(J475&gt;15,(16-L475)*0.06375,((16-L475)-(16-J475))*0.06375)),0)+IF(F475="JčEČ",IF(L475&gt;15,0,IF(J475&gt;15,(16-L475)*0.051,((16-L475)-(16-J475))*0.051)),0)+IF(F475="NEAK",IF(L475&gt;23,0,IF(J475&gt;23,(24-L475)*0.03444,((24-L475)-(24-J475))*0.03444)),0))</f>
        <v>0</v>
      </c>
      <c r="Q475" s="11">
        <f t="shared" ref="Q475" si="181">IF(ISERROR(P475*100/N475),0,(P475*100/N475))</f>
        <v>0</v>
      </c>
      <c r="R475" s="10">
        <f t="shared" ref="R475:R484" si="182">IF(Q475&lt;=30,O475+P475,O475+O475*0.3)*IF(G475=1,0.4,IF(G475=2,0.75,IF(G475="1 (kas 4 m. 1 k. nerengiamos)",0.52,1)))*IF(D475="olimpinė",1,IF(M475="Ne",0.5,1))*IF(OR(A$5="Lietuvos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federacija"),IF(OR(J475&lt;8,K475&lt;16),0,1),1)*E475*IF(I475&lt;=1,1,1/I475)*IF(OR(A$5="Lietuvos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76" spans="1:18">
      <c r="A476" s="66">
        <v>2</v>
      </c>
      <c r="B476" s="66"/>
      <c r="C476" s="12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3">
        <f t="shared" si="178"/>
        <v>0</v>
      </c>
      <c r="O476" s="9">
        <f t="shared" si="179"/>
        <v>0</v>
      </c>
      <c r="P476" s="4">
        <f t="shared" ref="P476:P484" si="183">IF(O476=0,0,IF(F476="OŽ",IF(L476&gt;35,0,IF(J476&gt;35,(36-L476)*1.836,((36-L476)-(36-J476))*1.836)),0)+IF(F476="PČ",IF(L476&gt;31,0,IF(J476&gt;31,(32-L476)*1.347,((32-L476)-(32-J476))*1.347)),0)+ IF(F476="PČneol",IF(L476&gt;15,0,IF(J476&gt;15,(16-L476)*0.255,((16-L476)-(16-J476))*0.255)),0)+IF(F476="PŽ",IF(L476&gt;31,0,IF(J476&gt;31,(32-L476)*0.255,((32-L476)-(32-J476))*0.255)),0)+IF(F476="EČ",IF(L476&gt;23,0,IF(J476&gt;23,(24-L476)*0.612,((24-L476)-(24-J476))*0.612)),0)+IF(F476="EČneol",IF(L476&gt;7,0,IF(J476&gt;7,(8-L476)*0.204,((8-L476)-(8-J476))*0.204)),0)+IF(F476="EŽ",IF(L476&gt;23,0,IF(J476&gt;23,(24-L476)*0.204,((24-L476)-(24-J476))*0.204)),0)+IF(F476="PT",IF(L476&gt;31,0,IF(J476&gt;31,(32-L476)*0.204,((32-L476)-(32-J476))*0.204)),0)+IF(F476="JOŽ",IF(L476&gt;23,0,IF(J476&gt;23,(24-L476)*0.255,((24-L476)-(24-J476))*0.255)),0)+IF(F476="JPČ",IF(L476&gt;23,0,IF(J476&gt;23,(24-L476)*0.204,((24-L476)-(24-J476))*0.204)),0)+IF(F476="JEČ",IF(L476&gt;15,0,IF(J476&gt;15,(16-L476)*0.102,((16-L476)-(16-J476))*0.102)),0)+IF(F476="JEOF",IF(L476&gt;15,0,IF(J476&gt;15,(16-L476)*0.102,((16-L476)-(16-J476))*0.102)),0)+IF(F476="JnPČ",IF(L476&gt;15,0,IF(J476&gt;15,(16-L476)*0.153,((16-L476)-(16-J476))*0.153)),0)+IF(F476="JnEČ",IF(L476&gt;15,0,IF(J476&gt;15,(16-L476)*0.0765,((16-L476)-(16-J476))*0.0765)),0)+IF(F476="JčPČ",IF(L476&gt;15,0,IF(J476&gt;15,(16-L476)*0.06375,((16-L476)-(16-J476))*0.06375)),0)+IF(F476="JčEČ",IF(L476&gt;15,0,IF(J476&gt;15,(16-L476)*0.051,((16-L476)-(16-J476))*0.051)),0)+IF(F476="NEAK",IF(L476&gt;23,0,IF(J476&gt;23,(24-L476)*0.03444,((24-L476)-(24-J476))*0.03444)),0))</f>
        <v>0</v>
      </c>
      <c r="Q476" s="11">
        <f t="shared" ref="Q476:Q484" si="184">IF(ISERROR(P476*100/N476),0,(P476*100/N476))</f>
        <v>0</v>
      </c>
      <c r="R476" s="10">
        <f t="shared" si="182"/>
        <v>0</v>
      </c>
    </row>
    <row r="477" spans="1:18">
      <c r="A477" s="66">
        <v>3</v>
      </c>
      <c r="B477" s="66"/>
      <c r="C477" s="12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3">
        <f t="shared" si="178"/>
        <v>0</v>
      </c>
      <c r="O477" s="9">
        <f t="shared" si="179"/>
        <v>0</v>
      </c>
      <c r="P477" s="4">
        <f t="shared" si="183"/>
        <v>0</v>
      </c>
      <c r="Q477" s="11">
        <f t="shared" si="184"/>
        <v>0</v>
      </c>
      <c r="R477" s="10">
        <f t="shared" si="182"/>
        <v>0</v>
      </c>
    </row>
    <row r="478" spans="1:18">
      <c r="A478" s="66">
        <v>4</v>
      </c>
      <c r="B478" s="66"/>
      <c r="C478" s="12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3">
        <f t="shared" si="178"/>
        <v>0</v>
      </c>
      <c r="O478" s="9">
        <f t="shared" si="179"/>
        <v>0</v>
      </c>
      <c r="P478" s="4">
        <f t="shared" si="183"/>
        <v>0</v>
      </c>
      <c r="Q478" s="11">
        <f t="shared" si="184"/>
        <v>0</v>
      </c>
      <c r="R478" s="10">
        <f t="shared" si="182"/>
        <v>0</v>
      </c>
    </row>
    <row r="479" spans="1:18">
      <c r="A479" s="66">
        <v>5</v>
      </c>
      <c r="B479" s="66"/>
      <c r="C479" s="12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3">
        <f t="shared" si="178"/>
        <v>0</v>
      </c>
      <c r="O479" s="9">
        <f t="shared" si="179"/>
        <v>0</v>
      </c>
      <c r="P479" s="4">
        <f t="shared" si="183"/>
        <v>0</v>
      </c>
      <c r="Q479" s="11">
        <f t="shared" si="184"/>
        <v>0</v>
      </c>
      <c r="R479" s="10">
        <f t="shared" si="182"/>
        <v>0</v>
      </c>
    </row>
    <row r="480" spans="1:18">
      <c r="A480" s="66">
        <v>6</v>
      </c>
      <c r="B480" s="66"/>
      <c r="C480" s="12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3">
        <f t="shared" si="178"/>
        <v>0</v>
      </c>
      <c r="O480" s="9">
        <f t="shared" si="179"/>
        <v>0</v>
      </c>
      <c r="P480" s="4">
        <f t="shared" si="183"/>
        <v>0</v>
      </c>
      <c r="Q480" s="11">
        <f t="shared" si="184"/>
        <v>0</v>
      </c>
      <c r="R480" s="10">
        <f t="shared" si="182"/>
        <v>0</v>
      </c>
    </row>
    <row r="481" spans="1:18">
      <c r="A481" s="66">
        <v>7</v>
      </c>
      <c r="B481" s="66"/>
      <c r="C481" s="12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3">
        <f t="shared" si="178"/>
        <v>0</v>
      </c>
      <c r="O481" s="9">
        <f t="shared" si="179"/>
        <v>0</v>
      </c>
      <c r="P481" s="4">
        <f t="shared" si="183"/>
        <v>0</v>
      </c>
      <c r="Q481" s="11">
        <f t="shared" si="184"/>
        <v>0</v>
      </c>
      <c r="R481" s="10">
        <f t="shared" si="182"/>
        <v>0</v>
      </c>
    </row>
    <row r="482" spans="1:18">
      <c r="A482" s="66">
        <v>8</v>
      </c>
      <c r="B482" s="66"/>
      <c r="C482" s="12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3">
        <f t="shared" si="178"/>
        <v>0</v>
      </c>
      <c r="O482" s="9">
        <f t="shared" si="179"/>
        <v>0</v>
      </c>
      <c r="P482" s="4">
        <f t="shared" si="183"/>
        <v>0</v>
      </c>
      <c r="Q482" s="11">
        <f t="shared" si="184"/>
        <v>0</v>
      </c>
      <c r="R482" s="10">
        <f t="shared" si="182"/>
        <v>0</v>
      </c>
    </row>
    <row r="483" spans="1:18">
      <c r="A483" s="66">
        <v>9</v>
      </c>
      <c r="B483" s="66"/>
      <c r="C483" s="12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3">
        <f t="shared" si="178"/>
        <v>0</v>
      </c>
      <c r="O483" s="9">
        <f t="shared" si="179"/>
        <v>0</v>
      </c>
      <c r="P483" s="4">
        <f t="shared" si="183"/>
        <v>0</v>
      </c>
      <c r="Q483" s="11">
        <f t="shared" si="184"/>
        <v>0</v>
      </c>
      <c r="R483" s="10">
        <f t="shared" si="182"/>
        <v>0</v>
      </c>
    </row>
    <row r="484" spans="1:18">
      <c r="A484" s="66">
        <v>10</v>
      </c>
      <c r="B484" s="66"/>
      <c r="C484" s="12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3">
        <f t="shared" si="178"/>
        <v>0</v>
      </c>
      <c r="O484" s="9">
        <f t="shared" si="179"/>
        <v>0</v>
      </c>
      <c r="P484" s="4">
        <f t="shared" si="183"/>
        <v>0</v>
      </c>
      <c r="Q484" s="11">
        <f t="shared" si="184"/>
        <v>0</v>
      </c>
      <c r="R484" s="10">
        <f t="shared" si="182"/>
        <v>0</v>
      </c>
    </row>
    <row r="485" spans="1:18">
      <c r="A485" s="71" t="s">
        <v>34</v>
      </c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3"/>
      <c r="R485" s="10">
        <f>SUM(R475:R484)</f>
        <v>0</v>
      </c>
    </row>
    <row r="486" spans="1:18" ht="15.75">
      <c r="A486" s="24" t="s">
        <v>116</v>
      </c>
      <c r="B486" s="2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6"/>
    </row>
    <row r="487" spans="1:18">
      <c r="A487" s="48" t="s">
        <v>44</v>
      </c>
      <c r="B487" s="48"/>
      <c r="C487" s="48"/>
      <c r="D487" s="48"/>
      <c r="E487" s="48"/>
      <c r="F487" s="48"/>
      <c r="G487" s="48"/>
      <c r="H487" s="48"/>
      <c r="I487" s="48"/>
      <c r="J487" s="15"/>
      <c r="K487" s="15"/>
      <c r="L487" s="15"/>
      <c r="M487" s="15"/>
      <c r="N487" s="15"/>
      <c r="O487" s="15"/>
      <c r="P487" s="15"/>
      <c r="Q487" s="15"/>
      <c r="R487" s="16"/>
    </row>
    <row r="488" spans="1:18" s="8" customFormat="1">
      <c r="A488" s="48"/>
      <c r="B488" s="48"/>
      <c r="C488" s="48"/>
      <c r="D488" s="48"/>
      <c r="E488" s="48"/>
      <c r="F488" s="48"/>
      <c r="G488" s="48"/>
      <c r="H488" s="48"/>
      <c r="I488" s="48"/>
      <c r="J488" s="15"/>
      <c r="K488" s="15"/>
      <c r="L488" s="15"/>
      <c r="M488" s="15"/>
      <c r="N488" s="15"/>
      <c r="O488" s="15"/>
      <c r="P488" s="15"/>
      <c r="Q488" s="15"/>
      <c r="R488" s="16"/>
    </row>
    <row r="489" spans="1:18">
      <c r="A489" s="74" t="s">
        <v>115</v>
      </c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62"/>
      <c r="R489" s="8"/>
    </row>
    <row r="490" spans="1:18" ht="18">
      <c r="A490" s="75" t="s">
        <v>27</v>
      </c>
      <c r="B490" s="76"/>
      <c r="C490" s="76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62"/>
      <c r="R490" s="8"/>
    </row>
    <row r="491" spans="1:18">
      <c r="A491" s="74" t="s">
        <v>39</v>
      </c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62"/>
      <c r="R491" s="8"/>
    </row>
    <row r="492" spans="1:18">
      <c r="A492" s="66">
        <v>1</v>
      </c>
      <c r="B492" s="66"/>
      <c r="C492" s="12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3">
        <f t="shared" ref="N492:N501" si="185">(IF(F492="OŽ",IF(L492=1,550.8,IF(L492=2,426.38,IF(L492=3,342.14,IF(L492=4,181.44,IF(L492=5,168.48,IF(L492=6,155.52,IF(L492=7,148.5,IF(L492=8,144,0))))))))+IF(L492&lt;=8,0,IF(L492&lt;=16,137.7,IF(L492&lt;=24,108,IF(L492&lt;=32,80.1,IF(L492&lt;=36,52.2,0)))))-IF(L492&lt;=8,0,IF(L492&lt;=16,(L492-9)*2.754,IF(L492&lt;=24,(L492-17)* 2.754,IF(L492&lt;=32,(L492-25)* 2.754,IF(L492&lt;=36,(L492-33)*2.754,0))))),0)+IF(F492="PČ",IF(L492=1,449,IF(L492=2,314.6,IF(L492=3,238,IF(L492=4,172,IF(L492=5,159,IF(L492=6,145,IF(L492=7,132,IF(L492=8,119,0))))))))+IF(L492&lt;=8,0,IF(L492&lt;=16,88,IF(L492&lt;=24,55,IF(L492&lt;=32,22,0))))-IF(L492&lt;=8,0,IF(L492&lt;=16,(L492-9)*2.245,IF(L492&lt;=24,(L492-17)*2.245,IF(L492&lt;=32,(L492-25)*2.245,0)))),0)+IF(F492="PČneol",IF(L492=1,85,IF(L492=2,64.61,IF(L492=3,50.76,IF(L492=4,16.25,IF(L492=5,15,IF(L492=6,13.75,IF(L492=7,12.5,IF(L492=8,11.25,0))))))))+IF(L492&lt;=8,0,IF(L492&lt;=16,9,0))-IF(L492&lt;=8,0,IF(L492&lt;=16,(L492-9)*0.425,0)),0)+IF(F492="PŽ",IF(L492=1,85,IF(L492=2,59.5,IF(L492=3,45,IF(L492=4,32.5,IF(L492=5,30,IF(L492=6,27.5,IF(L492=7,25,IF(L492=8,22.5,0))))))))+IF(L492&lt;=8,0,IF(L492&lt;=16,19,IF(L492&lt;=24,13,IF(L492&lt;=32,8,0))))-IF(L492&lt;=8,0,IF(L492&lt;=16,(L492-9)*0.425,IF(L492&lt;=24,(L492-17)*0.425,IF(L492&lt;=32,(L492-25)*0.425,0)))),0)+IF(F492="EČ",IF(L492=1,204,IF(L492=2,156.24,IF(L492=3,123.84,IF(L492=4,72,IF(L492=5,66,IF(L492=6,60,IF(L492=7,54,IF(L492=8,48,0))))))))+IF(L492&lt;=8,0,IF(L492&lt;=16,40,IF(L492&lt;=24,25,0)))-IF(L492&lt;=8,0,IF(L492&lt;=16,(L492-9)*1.02,IF(L492&lt;=24,(L492-17)*1.02,0))),0)+IF(F492="EČneol",IF(L492=1,68,IF(L492=2,51.69,IF(L492=3,40.61,IF(L492=4,13,IF(L492=5,12,IF(L492=6,11,IF(L492=7,10,IF(L492=8,9,0)))))))))+IF(F492="EŽ",IF(L492=1,68,IF(L492=2,47.6,IF(L492=3,36,IF(L492=4,18,IF(L492=5,16.5,IF(L492=6,15,IF(L492=7,13.5,IF(L492=8,12,0))))))))+IF(L492&lt;=8,0,IF(L492&lt;=16,10,IF(L492&lt;=24,6,0)))-IF(L492&lt;=8,0,IF(L492&lt;=16,(L492-9)*0.34,IF(L492&lt;=24,(L492-17)*0.34,0))),0)+IF(F492="PT",IF(L492=1,68,IF(L492=2,52.08,IF(L492=3,41.28,IF(L492=4,24,IF(L492=5,22,IF(L492=6,20,IF(L492=7,18,IF(L492=8,16,0))))))))+IF(L492&lt;=8,0,IF(L492&lt;=16,13,IF(L492&lt;=24,9,IF(L492&lt;=32,4,0))))-IF(L492&lt;=8,0,IF(L492&lt;=16,(L492-9)*0.34,IF(L492&lt;=24,(L492-17)*0.34,IF(L492&lt;=32,(L492-25)*0.34,0)))),0)+IF(F492="JOŽ",IF(L492=1,85,IF(L492=2,59.5,IF(L492=3,45,IF(L492=4,32.5,IF(L492=5,30,IF(L492=6,27.5,IF(L492=7,25,IF(L492=8,22.5,0))))))))+IF(L492&lt;=8,0,IF(L492&lt;=16,19,IF(L492&lt;=24,13,0)))-IF(L492&lt;=8,0,IF(L492&lt;=16,(L492-9)*0.425,IF(L492&lt;=24,(L492-17)*0.425,0))),0)+IF(F492="JPČ",IF(L492=1,68,IF(L492=2,47.6,IF(L492=3,36,IF(L492=4,26,IF(L492=5,24,IF(L492=6,22,IF(L492=7,20,IF(L492=8,18,0))))))))+IF(L492&lt;=8,0,IF(L492&lt;=16,13,IF(L492&lt;=24,9,0)))-IF(L492&lt;=8,0,IF(L492&lt;=16,(L492-9)*0.34,IF(L492&lt;=24,(L492-17)*0.34,0))),0)+IF(F492="JEČ",IF(L492=1,34,IF(L492=2,26.04,IF(L492=3,20.6,IF(L492=4,12,IF(L492=5,11,IF(L492=6,10,IF(L492=7,9,IF(L492=8,8,0))))))))+IF(L492&lt;=8,0,IF(L492&lt;=16,6,0))-IF(L492&lt;=8,0,IF(L492&lt;=16,(L492-9)*0.17,0)),0)+IF(F492="JEOF",IF(L492=1,34,IF(L492=2,26.04,IF(L492=3,20.6,IF(L492=4,12,IF(L492=5,11,IF(L492=6,10,IF(L492=7,9,IF(L492=8,8,0))))))))+IF(L492&lt;=8,0,IF(L492&lt;=16,6,0))-IF(L492&lt;=8,0,IF(L492&lt;=16,(L492-9)*0.17,0)),0)+IF(F492="JnPČ",IF(L492=1,51,IF(L492=2,35.7,IF(L492=3,27,IF(L492=4,19.5,IF(L492=5,18,IF(L492=6,16.5,IF(L492=7,15,IF(L492=8,13.5,0))))))))+IF(L492&lt;=8,0,IF(L492&lt;=16,10,0))-IF(L492&lt;=8,0,IF(L492&lt;=16,(L492-9)*0.255,0)),0)+IF(F492="JnEČ",IF(L492=1,25.5,IF(L492=2,19.53,IF(L492=3,15.48,IF(L492=4,9,IF(L492=5,8.25,IF(L492=6,7.5,IF(L492=7,6.75,IF(L492=8,6,0))))))))+IF(L492&lt;=8,0,IF(L492&lt;=16,5,0))-IF(L492&lt;=8,0,IF(L492&lt;=16,(L492-9)*0.1275,0)),0)+IF(F492="JčPČ",IF(L492=1,21.25,IF(L492=2,14.5,IF(L492=3,11.5,IF(L492=4,7,IF(L492=5,6.5,IF(L492=6,6,IF(L492=7,5.5,IF(L492=8,5,0))))))))+IF(L492&lt;=8,0,IF(L492&lt;=16,4,0))-IF(L492&lt;=8,0,IF(L492&lt;=16,(L492-9)*0.10625,0)),0)+IF(F492="JčEČ",IF(L492=1,17,IF(L492=2,13.02,IF(L492=3,10.32,IF(L492=4,6,IF(L492=5,5.5,IF(L492=6,5,IF(L492=7,4.5,IF(L492=8,4,0))))))))+IF(L492&lt;=8,0,IF(L492&lt;=16,3,0))-IF(L492&lt;=8,0,IF(L492&lt;=16,(L492-9)*0.085,0)),0)+IF(F492="NEAK",IF(L492=1,11.48,IF(L492=2,8.79,IF(L492=3,6.97,IF(L492=4,4.05,IF(L492=5,3.71,IF(L492=6,3.38,IF(L492=7,3.04,IF(L492=8,2.7,0))))))))+IF(L492&lt;=8,0,IF(L492&lt;=16,2,IF(L492&lt;=24,1.3,0)))-IF(L492&lt;=8,0,IF(L492&lt;=16,(L492-9)*0.0574,IF(L492&lt;=24,(L492-17)*0.0574,0))),0))*IF(L492&lt;0,1,IF(OR(F492="PČ",F492="PŽ",F492="PT"),IF(J492&lt;32,J492/32,1),1))* IF(L492&lt;0,1,IF(OR(F492="EČ",F492="EŽ",F492="JOŽ",F492="JPČ",F492="NEAK"),IF(J492&lt;24,J492/24,1),1))*IF(L492&lt;0,1,IF(OR(F492="PČneol",F492="JEČ",F492="JEOF",F492="JnPČ",F492="JnEČ",F492="JčPČ",F492="JčEČ"),IF(J492&lt;16,J492/16,1),1))*IF(L492&lt;0,1,IF(F492="EČneol",IF(J492&lt;8,J492/8,1),1))</f>
        <v>0</v>
      </c>
      <c r="O492" s="9">
        <f t="shared" ref="O492:O501" si="186">IF(F492="OŽ",N492,IF(H492="Ne",IF(J492*0.3&lt;J492-L492,N492,0),IF(J492*0.1&lt;J492-L492,N492,0)))</f>
        <v>0</v>
      </c>
      <c r="P492" s="4">
        <f t="shared" ref="P492" si="187">IF(O492=0,0,IF(F492="OŽ",IF(L492&gt;35,0,IF(J492&gt;35,(36-L492)*1.836,((36-L492)-(36-J492))*1.836)),0)+IF(F492="PČ",IF(L492&gt;31,0,IF(J492&gt;31,(32-L492)*1.347,((32-L492)-(32-J492))*1.347)),0)+ IF(F492="PČneol",IF(L492&gt;15,0,IF(J492&gt;15,(16-L492)*0.255,((16-L492)-(16-J492))*0.255)),0)+IF(F492="PŽ",IF(L492&gt;31,0,IF(J492&gt;31,(32-L492)*0.255,((32-L492)-(32-J492))*0.255)),0)+IF(F492="EČ",IF(L492&gt;23,0,IF(J492&gt;23,(24-L492)*0.612,((24-L492)-(24-J492))*0.612)),0)+IF(F492="EČneol",IF(L492&gt;7,0,IF(J492&gt;7,(8-L492)*0.204,((8-L492)-(8-J492))*0.204)),0)+IF(F492="EŽ",IF(L492&gt;23,0,IF(J492&gt;23,(24-L492)*0.204,((24-L492)-(24-J492))*0.204)),0)+IF(F492="PT",IF(L492&gt;31,0,IF(J492&gt;31,(32-L492)*0.204,((32-L492)-(32-J492))*0.204)),0)+IF(F492="JOŽ",IF(L492&gt;23,0,IF(J492&gt;23,(24-L492)*0.255,((24-L492)-(24-J492))*0.255)),0)+IF(F492="JPČ",IF(L492&gt;23,0,IF(J492&gt;23,(24-L492)*0.204,((24-L492)-(24-J492))*0.204)),0)+IF(F492="JEČ",IF(L492&gt;15,0,IF(J492&gt;15,(16-L492)*0.102,((16-L492)-(16-J492))*0.102)),0)+IF(F492="JEOF",IF(L492&gt;15,0,IF(J492&gt;15,(16-L492)*0.102,((16-L492)-(16-J492))*0.102)),0)+IF(F492="JnPČ",IF(L492&gt;15,0,IF(J492&gt;15,(16-L492)*0.153,((16-L492)-(16-J492))*0.153)),0)+IF(F492="JnEČ",IF(L492&gt;15,0,IF(J492&gt;15,(16-L492)*0.0765,((16-L492)-(16-J492))*0.0765)),0)+IF(F492="JčPČ",IF(L492&gt;15,0,IF(J492&gt;15,(16-L492)*0.06375,((16-L492)-(16-J492))*0.06375)),0)+IF(F492="JčEČ",IF(L492&gt;15,0,IF(J492&gt;15,(16-L492)*0.051,((16-L492)-(16-J492))*0.051)),0)+IF(F492="NEAK",IF(L492&gt;23,0,IF(J492&gt;23,(24-L492)*0.03444,((24-L492)-(24-J492))*0.03444)),0))</f>
        <v>0</v>
      </c>
      <c r="Q492" s="11">
        <f t="shared" ref="Q492" si="188">IF(ISERROR(P492*100/N492),0,(P492*100/N492))</f>
        <v>0</v>
      </c>
      <c r="R492" s="10">
        <f t="shared" ref="R492:R501" si="189">IF(Q492&lt;=30,O492+P492,O492+O492*0.3)*IF(G492=1,0.4,IF(G492=2,0.75,IF(G492="1 (kas 4 m. 1 k. nerengiamos)",0.52,1)))*IF(D492="olimpinė",1,IF(M492="Ne",0.5,1))*IF(OR(A$5="Lietuvos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federacija"),IF(OR(J492&lt;8,K492&lt;16),0,1),1)*E492*IF(I492&lt;=1,1,1/I492)*IF(OR(A$5="Lietuvos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3" spans="1:18">
      <c r="A493" s="66">
        <v>2</v>
      </c>
      <c r="B493" s="66"/>
      <c r="C493" s="12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3">
        <f t="shared" si="185"/>
        <v>0</v>
      </c>
      <c r="O493" s="9">
        <f t="shared" si="186"/>
        <v>0</v>
      </c>
      <c r="P493" s="4">
        <f t="shared" ref="P493:P501" si="190">IF(O493=0,0,IF(F493="OŽ",IF(L493&gt;35,0,IF(J493&gt;35,(36-L493)*1.836,((36-L493)-(36-J493))*1.836)),0)+IF(F493="PČ",IF(L493&gt;31,0,IF(J493&gt;31,(32-L493)*1.347,((32-L493)-(32-J493))*1.347)),0)+ IF(F493="PČneol",IF(L493&gt;15,0,IF(J493&gt;15,(16-L493)*0.255,((16-L493)-(16-J493))*0.255)),0)+IF(F493="PŽ",IF(L493&gt;31,0,IF(J493&gt;31,(32-L493)*0.255,((32-L493)-(32-J493))*0.255)),0)+IF(F493="EČ",IF(L493&gt;23,0,IF(J493&gt;23,(24-L493)*0.612,((24-L493)-(24-J493))*0.612)),0)+IF(F493="EČneol",IF(L493&gt;7,0,IF(J493&gt;7,(8-L493)*0.204,((8-L493)-(8-J493))*0.204)),0)+IF(F493="EŽ",IF(L493&gt;23,0,IF(J493&gt;23,(24-L493)*0.204,((24-L493)-(24-J493))*0.204)),0)+IF(F493="PT",IF(L493&gt;31,0,IF(J493&gt;31,(32-L493)*0.204,((32-L493)-(32-J493))*0.204)),0)+IF(F493="JOŽ",IF(L493&gt;23,0,IF(J493&gt;23,(24-L493)*0.255,((24-L493)-(24-J493))*0.255)),0)+IF(F493="JPČ",IF(L493&gt;23,0,IF(J493&gt;23,(24-L493)*0.204,((24-L493)-(24-J493))*0.204)),0)+IF(F493="JEČ",IF(L493&gt;15,0,IF(J493&gt;15,(16-L493)*0.102,((16-L493)-(16-J493))*0.102)),0)+IF(F493="JEOF",IF(L493&gt;15,0,IF(J493&gt;15,(16-L493)*0.102,((16-L493)-(16-J493))*0.102)),0)+IF(F493="JnPČ",IF(L493&gt;15,0,IF(J493&gt;15,(16-L493)*0.153,((16-L493)-(16-J493))*0.153)),0)+IF(F493="JnEČ",IF(L493&gt;15,0,IF(J493&gt;15,(16-L493)*0.0765,((16-L493)-(16-J493))*0.0765)),0)+IF(F493="JčPČ",IF(L493&gt;15,0,IF(J493&gt;15,(16-L493)*0.06375,((16-L493)-(16-J493))*0.06375)),0)+IF(F493="JčEČ",IF(L493&gt;15,0,IF(J493&gt;15,(16-L493)*0.051,((16-L493)-(16-J493))*0.051)),0)+IF(F493="NEAK",IF(L493&gt;23,0,IF(J493&gt;23,(24-L493)*0.03444,((24-L493)-(24-J493))*0.03444)),0))</f>
        <v>0</v>
      </c>
      <c r="Q493" s="11">
        <f t="shared" ref="Q493:Q501" si="191">IF(ISERROR(P493*100/N493),0,(P493*100/N493))</f>
        <v>0</v>
      </c>
      <c r="R493" s="10">
        <f t="shared" si="189"/>
        <v>0</v>
      </c>
    </row>
    <row r="494" spans="1:18">
      <c r="A494" s="66">
        <v>3</v>
      </c>
      <c r="B494" s="66"/>
      <c r="C494" s="12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3">
        <f t="shared" si="185"/>
        <v>0</v>
      </c>
      <c r="O494" s="9">
        <f t="shared" si="186"/>
        <v>0</v>
      </c>
      <c r="P494" s="4">
        <f t="shared" si="190"/>
        <v>0</v>
      </c>
      <c r="Q494" s="11">
        <f t="shared" si="191"/>
        <v>0</v>
      </c>
      <c r="R494" s="10">
        <f t="shared" si="189"/>
        <v>0</v>
      </c>
    </row>
    <row r="495" spans="1:18">
      <c r="A495" s="66">
        <v>4</v>
      </c>
      <c r="B495" s="66"/>
      <c r="C495" s="12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3">
        <f t="shared" si="185"/>
        <v>0</v>
      </c>
      <c r="O495" s="9">
        <f t="shared" si="186"/>
        <v>0</v>
      </c>
      <c r="P495" s="4">
        <f t="shared" si="190"/>
        <v>0</v>
      </c>
      <c r="Q495" s="11">
        <f t="shared" si="191"/>
        <v>0</v>
      </c>
      <c r="R495" s="10">
        <f t="shared" si="189"/>
        <v>0</v>
      </c>
    </row>
    <row r="496" spans="1:18">
      <c r="A496" s="66">
        <v>5</v>
      </c>
      <c r="B496" s="66"/>
      <c r="C496" s="12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3">
        <f t="shared" si="185"/>
        <v>0</v>
      </c>
      <c r="O496" s="9">
        <f t="shared" si="186"/>
        <v>0</v>
      </c>
      <c r="P496" s="4">
        <f t="shared" si="190"/>
        <v>0</v>
      </c>
      <c r="Q496" s="11">
        <f t="shared" si="191"/>
        <v>0</v>
      </c>
      <c r="R496" s="10">
        <f t="shared" si="189"/>
        <v>0</v>
      </c>
    </row>
    <row r="497" spans="1:18">
      <c r="A497" s="66">
        <v>6</v>
      </c>
      <c r="B497" s="66"/>
      <c r="C497" s="12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3">
        <f t="shared" si="185"/>
        <v>0</v>
      </c>
      <c r="O497" s="9">
        <f t="shared" si="186"/>
        <v>0</v>
      </c>
      <c r="P497" s="4">
        <f t="shared" si="190"/>
        <v>0</v>
      </c>
      <c r="Q497" s="11">
        <f t="shared" si="191"/>
        <v>0</v>
      </c>
      <c r="R497" s="10">
        <f t="shared" si="189"/>
        <v>0</v>
      </c>
    </row>
    <row r="498" spans="1:18">
      <c r="A498" s="66">
        <v>7</v>
      </c>
      <c r="B498" s="66"/>
      <c r="C498" s="12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3">
        <f t="shared" si="185"/>
        <v>0</v>
      </c>
      <c r="O498" s="9">
        <f t="shared" si="186"/>
        <v>0</v>
      </c>
      <c r="P498" s="4">
        <f t="shared" si="190"/>
        <v>0</v>
      </c>
      <c r="Q498" s="11">
        <f t="shared" si="191"/>
        <v>0</v>
      </c>
      <c r="R498" s="10">
        <f t="shared" si="189"/>
        <v>0</v>
      </c>
    </row>
    <row r="499" spans="1:18">
      <c r="A499" s="66">
        <v>8</v>
      </c>
      <c r="B499" s="66"/>
      <c r="C499" s="12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3">
        <f t="shared" si="185"/>
        <v>0</v>
      </c>
      <c r="O499" s="9">
        <f t="shared" si="186"/>
        <v>0</v>
      </c>
      <c r="P499" s="4">
        <f t="shared" si="190"/>
        <v>0</v>
      </c>
      <c r="Q499" s="11">
        <f t="shared" si="191"/>
        <v>0</v>
      </c>
      <c r="R499" s="10">
        <f t="shared" si="189"/>
        <v>0</v>
      </c>
    </row>
    <row r="500" spans="1:18">
      <c r="A500" s="66">
        <v>9</v>
      </c>
      <c r="B500" s="66"/>
      <c r="C500" s="12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3">
        <f t="shared" si="185"/>
        <v>0</v>
      </c>
      <c r="O500" s="9">
        <f t="shared" si="186"/>
        <v>0</v>
      </c>
      <c r="P500" s="4">
        <f t="shared" si="190"/>
        <v>0</v>
      </c>
      <c r="Q500" s="11">
        <f t="shared" si="191"/>
        <v>0</v>
      </c>
      <c r="R500" s="10">
        <f t="shared" si="189"/>
        <v>0</v>
      </c>
    </row>
    <row r="501" spans="1:18">
      <c r="A501" s="66">
        <v>10</v>
      </c>
      <c r="B501" s="66"/>
      <c r="C501" s="12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3">
        <f t="shared" si="185"/>
        <v>0</v>
      </c>
      <c r="O501" s="9">
        <f t="shared" si="186"/>
        <v>0</v>
      </c>
      <c r="P501" s="4">
        <f t="shared" si="190"/>
        <v>0</v>
      </c>
      <c r="Q501" s="11">
        <f t="shared" si="191"/>
        <v>0</v>
      </c>
      <c r="R501" s="10">
        <f t="shared" si="189"/>
        <v>0</v>
      </c>
    </row>
    <row r="502" spans="1:18">
      <c r="A502" s="71" t="s">
        <v>34</v>
      </c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3"/>
      <c r="R502" s="10">
        <f>SUM(R492:R501)</f>
        <v>0</v>
      </c>
    </row>
    <row r="503" spans="1:18" ht="15.75">
      <c r="A503" s="24" t="s">
        <v>116</v>
      </c>
      <c r="B503" s="2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6"/>
    </row>
    <row r="504" spans="1:18">
      <c r="A504" s="48" t="s">
        <v>44</v>
      </c>
      <c r="B504" s="48"/>
      <c r="C504" s="48"/>
      <c r="D504" s="48"/>
      <c r="E504" s="48"/>
      <c r="F504" s="48"/>
      <c r="G504" s="48"/>
      <c r="H504" s="48"/>
      <c r="I504" s="48"/>
      <c r="J504" s="15"/>
      <c r="K504" s="15"/>
      <c r="L504" s="15"/>
      <c r="M504" s="15"/>
      <c r="N504" s="15"/>
      <c r="O504" s="15"/>
      <c r="P504" s="15"/>
      <c r="Q504" s="15"/>
      <c r="R504" s="16"/>
    </row>
    <row r="505" spans="1:18" s="8" customFormat="1">
      <c r="A505" s="48"/>
      <c r="B505" s="48"/>
      <c r="C505" s="48"/>
      <c r="D505" s="48"/>
      <c r="E505" s="48"/>
      <c r="F505" s="48"/>
      <c r="G505" s="48"/>
      <c r="H505" s="48"/>
      <c r="I505" s="48"/>
      <c r="J505" s="15"/>
      <c r="K505" s="15"/>
      <c r="L505" s="15"/>
      <c r="M505" s="15"/>
      <c r="N505" s="15"/>
      <c r="O505" s="15"/>
      <c r="P505" s="15"/>
      <c r="Q505" s="15"/>
      <c r="R505" s="16"/>
    </row>
    <row r="506" spans="1:18">
      <c r="A506" s="74" t="s">
        <v>115</v>
      </c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62"/>
      <c r="R506" s="8"/>
    </row>
    <row r="507" spans="1:18" ht="18">
      <c r="A507" s="75" t="s">
        <v>27</v>
      </c>
      <c r="B507" s="76"/>
      <c r="C507" s="76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62"/>
      <c r="R507" s="8"/>
    </row>
    <row r="508" spans="1:18">
      <c r="A508" s="74" t="s">
        <v>39</v>
      </c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62"/>
      <c r="R508" s="8"/>
    </row>
    <row r="509" spans="1:18">
      <c r="A509" s="66">
        <v>1</v>
      </c>
      <c r="B509" s="66"/>
      <c r="C509" s="12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3">
        <f t="shared" ref="N509:N518" si="192">(IF(F509="OŽ",IF(L509=1,550.8,IF(L509=2,426.38,IF(L509=3,342.14,IF(L509=4,181.44,IF(L509=5,168.48,IF(L509=6,155.52,IF(L509=7,148.5,IF(L509=8,144,0))))))))+IF(L509&lt;=8,0,IF(L509&lt;=16,137.7,IF(L509&lt;=24,108,IF(L509&lt;=32,80.1,IF(L509&lt;=36,52.2,0)))))-IF(L509&lt;=8,0,IF(L509&lt;=16,(L509-9)*2.754,IF(L509&lt;=24,(L509-17)* 2.754,IF(L509&lt;=32,(L509-25)* 2.754,IF(L509&lt;=36,(L509-33)*2.754,0))))),0)+IF(F509="PČ",IF(L509=1,449,IF(L509=2,314.6,IF(L509=3,238,IF(L509=4,172,IF(L509=5,159,IF(L509=6,145,IF(L509=7,132,IF(L509=8,119,0))))))))+IF(L509&lt;=8,0,IF(L509&lt;=16,88,IF(L509&lt;=24,55,IF(L509&lt;=32,22,0))))-IF(L509&lt;=8,0,IF(L509&lt;=16,(L509-9)*2.245,IF(L509&lt;=24,(L509-17)*2.245,IF(L509&lt;=32,(L509-25)*2.245,0)))),0)+IF(F509="PČneol",IF(L509=1,85,IF(L509=2,64.61,IF(L509=3,50.76,IF(L509=4,16.25,IF(L509=5,15,IF(L509=6,13.75,IF(L509=7,12.5,IF(L509=8,11.25,0))))))))+IF(L509&lt;=8,0,IF(L509&lt;=16,9,0))-IF(L509&lt;=8,0,IF(L509&lt;=16,(L509-9)*0.425,0)),0)+IF(F509="PŽ",IF(L509=1,85,IF(L509=2,59.5,IF(L509=3,45,IF(L509=4,32.5,IF(L509=5,30,IF(L509=6,27.5,IF(L509=7,25,IF(L509=8,22.5,0))))))))+IF(L509&lt;=8,0,IF(L509&lt;=16,19,IF(L509&lt;=24,13,IF(L509&lt;=32,8,0))))-IF(L509&lt;=8,0,IF(L509&lt;=16,(L509-9)*0.425,IF(L509&lt;=24,(L509-17)*0.425,IF(L509&lt;=32,(L509-25)*0.425,0)))),0)+IF(F509="EČ",IF(L509=1,204,IF(L509=2,156.24,IF(L509=3,123.84,IF(L509=4,72,IF(L509=5,66,IF(L509=6,60,IF(L509=7,54,IF(L509=8,48,0))))))))+IF(L509&lt;=8,0,IF(L509&lt;=16,40,IF(L509&lt;=24,25,0)))-IF(L509&lt;=8,0,IF(L509&lt;=16,(L509-9)*1.02,IF(L509&lt;=24,(L509-17)*1.02,0))),0)+IF(F509="EČneol",IF(L509=1,68,IF(L509=2,51.69,IF(L509=3,40.61,IF(L509=4,13,IF(L509=5,12,IF(L509=6,11,IF(L509=7,10,IF(L509=8,9,0)))))))))+IF(F509="EŽ",IF(L509=1,68,IF(L509=2,47.6,IF(L509=3,36,IF(L509=4,18,IF(L509=5,16.5,IF(L509=6,15,IF(L509=7,13.5,IF(L509=8,12,0))))))))+IF(L509&lt;=8,0,IF(L509&lt;=16,10,IF(L509&lt;=24,6,0)))-IF(L509&lt;=8,0,IF(L509&lt;=16,(L509-9)*0.34,IF(L509&lt;=24,(L509-17)*0.34,0))),0)+IF(F509="PT",IF(L509=1,68,IF(L509=2,52.08,IF(L509=3,41.28,IF(L509=4,24,IF(L509=5,22,IF(L509=6,20,IF(L509=7,18,IF(L509=8,16,0))))))))+IF(L509&lt;=8,0,IF(L509&lt;=16,13,IF(L509&lt;=24,9,IF(L509&lt;=32,4,0))))-IF(L509&lt;=8,0,IF(L509&lt;=16,(L509-9)*0.34,IF(L509&lt;=24,(L509-17)*0.34,IF(L509&lt;=32,(L509-25)*0.34,0)))),0)+IF(F509="JOŽ",IF(L509=1,85,IF(L509=2,59.5,IF(L509=3,45,IF(L509=4,32.5,IF(L509=5,30,IF(L509=6,27.5,IF(L509=7,25,IF(L509=8,22.5,0))))))))+IF(L509&lt;=8,0,IF(L509&lt;=16,19,IF(L509&lt;=24,13,0)))-IF(L509&lt;=8,0,IF(L509&lt;=16,(L509-9)*0.425,IF(L509&lt;=24,(L509-17)*0.425,0))),0)+IF(F509="JPČ",IF(L509=1,68,IF(L509=2,47.6,IF(L509=3,36,IF(L509=4,26,IF(L509=5,24,IF(L509=6,22,IF(L509=7,20,IF(L509=8,18,0))))))))+IF(L509&lt;=8,0,IF(L509&lt;=16,13,IF(L509&lt;=24,9,0)))-IF(L509&lt;=8,0,IF(L509&lt;=16,(L509-9)*0.34,IF(L509&lt;=24,(L509-17)*0.34,0))),0)+IF(F509="JEČ",IF(L509=1,34,IF(L509=2,26.04,IF(L509=3,20.6,IF(L509=4,12,IF(L509=5,11,IF(L509=6,10,IF(L509=7,9,IF(L509=8,8,0))))))))+IF(L509&lt;=8,0,IF(L509&lt;=16,6,0))-IF(L509&lt;=8,0,IF(L509&lt;=16,(L509-9)*0.17,0)),0)+IF(F509="JEOF",IF(L509=1,34,IF(L509=2,26.04,IF(L509=3,20.6,IF(L509=4,12,IF(L509=5,11,IF(L509=6,10,IF(L509=7,9,IF(L509=8,8,0))))))))+IF(L509&lt;=8,0,IF(L509&lt;=16,6,0))-IF(L509&lt;=8,0,IF(L509&lt;=16,(L509-9)*0.17,0)),0)+IF(F509="JnPČ",IF(L509=1,51,IF(L509=2,35.7,IF(L509=3,27,IF(L509=4,19.5,IF(L509=5,18,IF(L509=6,16.5,IF(L509=7,15,IF(L509=8,13.5,0))))))))+IF(L509&lt;=8,0,IF(L509&lt;=16,10,0))-IF(L509&lt;=8,0,IF(L509&lt;=16,(L509-9)*0.255,0)),0)+IF(F509="JnEČ",IF(L509=1,25.5,IF(L509=2,19.53,IF(L509=3,15.48,IF(L509=4,9,IF(L509=5,8.25,IF(L509=6,7.5,IF(L509=7,6.75,IF(L509=8,6,0))))))))+IF(L509&lt;=8,0,IF(L509&lt;=16,5,0))-IF(L509&lt;=8,0,IF(L509&lt;=16,(L509-9)*0.1275,0)),0)+IF(F509="JčPČ",IF(L509=1,21.25,IF(L509=2,14.5,IF(L509=3,11.5,IF(L509=4,7,IF(L509=5,6.5,IF(L509=6,6,IF(L509=7,5.5,IF(L509=8,5,0))))))))+IF(L509&lt;=8,0,IF(L509&lt;=16,4,0))-IF(L509&lt;=8,0,IF(L509&lt;=16,(L509-9)*0.10625,0)),0)+IF(F509="JčEČ",IF(L509=1,17,IF(L509=2,13.02,IF(L509=3,10.32,IF(L509=4,6,IF(L509=5,5.5,IF(L509=6,5,IF(L509=7,4.5,IF(L509=8,4,0))))))))+IF(L509&lt;=8,0,IF(L509&lt;=16,3,0))-IF(L509&lt;=8,0,IF(L509&lt;=16,(L509-9)*0.085,0)),0)+IF(F509="NEAK",IF(L509=1,11.48,IF(L509=2,8.79,IF(L509=3,6.97,IF(L509=4,4.05,IF(L509=5,3.71,IF(L509=6,3.38,IF(L509=7,3.04,IF(L509=8,2.7,0))))))))+IF(L509&lt;=8,0,IF(L509&lt;=16,2,IF(L509&lt;=24,1.3,0)))-IF(L509&lt;=8,0,IF(L509&lt;=16,(L509-9)*0.0574,IF(L509&lt;=24,(L509-17)*0.0574,0))),0))*IF(L509&lt;0,1,IF(OR(F509="PČ",F509="PŽ",F509="PT"),IF(J509&lt;32,J509/32,1),1))* IF(L509&lt;0,1,IF(OR(F509="EČ",F509="EŽ",F509="JOŽ",F509="JPČ",F509="NEAK"),IF(J509&lt;24,J509/24,1),1))*IF(L509&lt;0,1,IF(OR(F509="PČneol",F509="JEČ",F509="JEOF",F509="JnPČ",F509="JnEČ",F509="JčPČ",F509="JčEČ"),IF(J509&lt;16,J509/16,1),1))*IF(L509&lt;0,1,IF(F509="EČneol",IF(J509&lt;8,J509/8,1),1))</f>
        <v>0</v>
      </c>
      <c r="O509" s="9">
        <f t="shared" ref="O509:O518" si="193">IF(F509="OŽ",N509,IF(H509="Ne",IF(J509*0.3&lt;J509-L509,N509,0),IF(J509*0.1&lt;J509-L509,N509,0)))</f>
        <v>0</v>
      </c>
      <c r="P509" s="4">
        <f t="shared" ref="P509" si="194">IF(O509=0,0,IF(F509="OŽ",IF(L509&gt;35,0,IF(J509&gt;35,(36-L509)*1.836,((36-L509)-(36-J509))*1.836)),0)+IF(F509="PČ",IF(L509&gt;31,0,IF(J509&gt;31,(32-L509)*1.347,((32-L509)-(32-J509))*1.347)),0)+ IF(F509="PČneol",IF(L509&gt;15,0,IF(J509&gt;15,(16-L509)*0.255,((16-L509)-(16-J509))*0.255)),0)+IF(F509="PŽ",IF(L509&gt;31,0,IF(J509&gt;31,(32-L509)*0.255,((32-L509)-(32-J509))*0.255)),0)+IF(F509="EČ",IF(L509&gt;23,0,IF(J509&gt;23,(24-L509)*0.612,((24-L509)-(24-J509))*0.612)),0)+IF(F509="EČneol",IF(L509&gt;7,0,IF(J509&gt;7,(8-L509)*0.204,((8-L509)-(8-J509))*0.204)),0)+IF(F509="EŽ",IF(L509&gt;23,0,IF(J509&gt;23,(24-L509)*0.204,((24-L509)-(24-J509))*0.204)),0)+IF(F509="PT",IF(L509&gt;31,0,IF(J509&gt;31,(32-L509)*0.204,((32-L509)-(32-J509))*0.204)),0)+IF(F509="JOŽ",IF(L509&gt;23,0,IF(J509&gt;23,(24-L509)*0.255,((24-L509)-(24-J509))*0.255)),0)+IF(F509="JPČ",IF(L509&gt;23,0,IF(J509&gt;23,(24-L509)*0.204,((24-L509)-(24-J509))*0.204)),0)+IF(F509="JEČ",IF(L509&gt;15,0,IF(J509&gt;15,(16-L509)*0.102,((16-L509)-(16-J509))*0.102)),0)+IF(F509="JEOF",IF(L509&gt;15,0,IF(J509&gt;15,(16-L509)*0.102,((16-L509)-(16-J509))*0.102)),0)+IF(F509="JnPČ",IF(L509&gt;15,0,IF(J509&gt;15,(16-L509)*0.153,((16-L509)-(16-J509))*0.153)),0)+IF(F509="JnEČ",IF(L509&gt;15,0,IF(J509&gt;15,(16-L509)*0.0765,((16-L509)-(16-J509))*0.0765)),0)+IF(F509="JčPČ",IF(L509&gt;15,0,IF(J509&gt;15,(16-L509)*0.06375,((16-L509)-(16-J509))*0.06375)),0)+IF(F509="JčEČ",IF(L509&gt;15,0,IF(J509&gt;15,(16-L509)*0.051,((16-L509)-(16-J509))*0.051)),0)+IF(F509="NEAK",IF(L509&gt;23,0,IF(J509&gt;23,(24-L509)*0.03444,((24-L509)-(24-J509))*0.03444)),0))</f>
        <v>0</v>
      </c>
      <c r="Q509" s="11">
        <f t="shared" ref="Q509" si="195">IF(ISERROR(P509*100/N509),0,(P509*100/N509))</f>
        <v>0</v>
      </c>
      <c r="R509" s="10">
        <f t="shared" ref="R509:R518" si="196">IF(Q509&lt;=30,O509+P509,O509+O509*0.3)*IF(G509=1,0.4,IF(G509=2,0.75,IF(G509="1 (kas 4 m. 1 k. nerengiamos)",0.52,1)))*IF(D509="olimpinė",1,IF(M509="Ne",0.5,1))*IF(OR(A$5="Lietuvos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federacija"),IF(OR(J509&lt;8,K509&lt;16),0,1),1)*E509*IF(I509&lt;=1,1,1/I509)*IF(OR(A$5="Lietuvos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0" spans="1:18">
      <c r="A510" s="66">
        <v>2</v>
      </c>
      <c r="B510" s="66"/>
      <c r="C510" s="12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3">
        <f t="shared" si="192"/>
        <v>0</v>
      </c>
      <c r="O510" s="9">
        <f t="shared" si="193"/>
        <v>0</v>
      </c>
      <c r="P510" s="4">
        <f t="shared" ref="P510:P518" si="197">IF(O510=0,0,IF(F510="OŽ",IF(L510&gt;35,0,IF(J510&gt;35,(36-L510)*1.836,((36-L510)-(36-J510))*1.836)),0)+IF(F510="PČ",IF(L510&gt;31,0,IF(J510&gt;31,(32-L510)*1.347,((32-L510)-(32-J510))*1.347)),0)+ IF(F510="PČneol",IF(L510&gt;15,0,IF(J510&gt;15,(16-L510)*0.255,((16-L510)-(16-J510))*0.255)),0)+IF(F510="PŽ",IF(L510&gt;31,0,IF(J510&gt;31,(32-L510)*0.255,((32-L510)-(32-J510))*0.255)),0)+IF(F510="EČ",IF(L510&gt;23,0,IF(J510&gt;23,(24-L510)*0.612,((24-L510)-(24-J510))*0.612)),0)+IF(F510="EČneol",IF(L510&gt;7,0,IF(J510&gt;7,(8-L510)*0.204,((8-L510)-(8-J510))*0.204)),0)+IF(F510="EŽ",IF(L510&gt;23,0,IF(J510&gt;23,(24-L510)*0.204,((24-L510)-(24-J510))*0.204)),0)+IF(F510="PT",IF(L510&gt;31,0,IF(J510&gt;31,(32-L510)*0.204,((32-L510)-(32-J510))*0.204)),0)+IF(F510="JOŽ",IF(L510&gt;23,0,IF(J510&gt;23,(24-L510)*0.255,((24-L510)-(24-J510))*0.255)),0)+IF(F510="JPČ",IF(L510&gt;23,0,IF(J510&gt;23,(24-L510)*0.204,((24-L510)-(24-J510))*0.204)),0)+IF(F510="JEČ",IF(L510&gt;15,0,IF(J510&gt;15,(16-L510)*0.102,((16-L510)-(16-J510))*0.102)),0)+IF(F510="JEOF",IF(L510&gt;15,0,IF(J510&gt;15,(16-L510)*0.102,((16-L510)-(16-J510))*0.102)),0)+IF(F510="JnPČ",IF(L510&gt;15,0,IF(J510&gt;15,(16-L510)*0.153,((16-L510)-(16-J510))*0.153)),0)+IF(F510="JnEČ",IF(L510&gt;15,0,IF(J510&gt;15,(16-L510)*0.0765,((16-L510)-(16-J510))*0.0765)),0)+IF(F510="JčPČ",IF(L510&gt;15,0,IF(J510&gt;15,(16-L510)*0.06375,((16-L510)-(16-J510))*0.06375)),0)+IF(F510="JčEČ",IF(L510&gt;15,0,IF(J510&gt;15,(16-L510)*0.051,((16-L510)-(16-J510))*0.051)),0)+IF(F510="NEAK",IF(L510&gt;23,0,IF(J510&gt;23,(24-L510)*0.03444,((24-L510)-(24-J510))*0.03444)),0))</f>
        <v>0</v>
      </c>
      <c r="Q510" s="11">
        <f t="shared" ref="Q510:Q518" si="198">IF(ISERROR(P510*100/N510),0,(P510*100/N510))</f>
        <v>0</v>
      </c>
      <c r="R510" s="10">
        <f t="shared" si="196"/>
        <v>0</v>
      </c>
    </row>
    <row r="511" spans="1:18">
      <c r="A511" s="66">
        <v>3</v>
      </c>
      <c r="B511" s="66"/>
      <c r="C511" s="12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3">
        <f t="shared" si="192"/>
        <v>0</v>
      </c>
      <c r="O511" s="9">
        <f t="shared" si="193"/>
        <v>0</v>
      </c>
      <c r="P511" s="4">
        <f t="shared" si="197"/>
        <v>0</v>
      </c>
      <c r="Q511" s="11">
        <f t="shared" si="198"/>
        <v>0</v>
      </c>
      <c r="R511" s="10">
        <f t="shared" si="196"/>
        <v>0</v>
      </c>
    </row>
    <row r="512" spans="1:18">
      <c r="A512" s="66">
        <v>4</v>
      </c>
      <c r="B512" s="66"/>
      <c r="C512" s="12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3">
        <f t="shared" si="192"/>
        <v>0</v>
      </c>
      <c r="O512" s="9">
        <f t="shared" si="193"/>
        <v>0</v>
      </c>
      <c r="P512" s="4">
        <f t="shared" si="197"/>
        <v>0</v>
      </c>
      <c r="Q512" s="11">
        <f t="shared" si="198"/>
        <v>0</v>
      </c>
      <c r="R512" s="10">
        <f t="shared" si="196"/>
        <v>0</v>
      </c>
    </row>
    <row r="513" spans="1:18">
      <c r="A513" s="66">
        <v>5</v>
      </c>
      <c r="B513" s="66"/>
      <c r="C513" s="12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3">
        <f t="shared" si="192"/>
        <v>0</v>
      </c>
      <c r="O513" s="9">
        <f t="shared" si="193"/>
        <v>0</v>
      </c>
      <c r="P513" s="4">
        <f t="shared" si="197"/>
        <v>0</v>
      </c>
      <c r="Q513" s="11">
        <f t="shared" si="198"/>
        <v>0</v>
      </c>
      <c r="R513" s="10">
        <f t="shared" si="196"/>
        <v>0</v>
      </c>
    </row>
    <row r="514" spans="1:18">
      <c r="A514" s="66">
        <v>6</v>
      </c>
      <c r="B514" s="66"/>
      <c r="C514" s="12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3">
        <f t="shared" si="192"/>
        <v>0</v>
      </c>
      <c r="O514" s="9">
        <f t="shared" si="193"/>
        <v>0</v>
      </c>
      <c r="P514" s="4">
        <f t="shared" si="197"/>
        <v>0</v>
      </c>
      <c r="Q514" s="11">
        <f t="shared" si="198"/>
        <v>0</v>
      </c>
      <c r="R514" s="10">
        <f t="shared" si="196"/>
        <v>0</v>
      </c>
    </row>
    <row r="515" spans="1:18">
      <c r="A515" s="66">
        <v>7</v>
      </c>
      <c r="B515" s="66"/>
      <c r="C515" s="12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3">
        <f t="shared" si="192"/>
        <v>0</v>
      </c>
      <c r="O515" s="9">
        <f t="shared" si="193"/>
        <v>0</v>
      </c>
      <c r="P515" s="4">
        <f t="shared" si="197"/>
        <v>0</v>
      </c>
      <c r="Q515" s="11">
        <f t="shared" si="198"/>
        <v>0</v>
      </c>
      <c r="R515" s="10">
        <f t="shared" si="196"/>
        <v>0</v>
      </c>
    </row>
    <row r="516" spans="1:18">
      <c r="A516" s="66">
        <v>8</v>
      </c>
      <c r="B516" s="66"/>
      <c r="C516" s="12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3">
        <f t="shared" si="192"/>
        <v>0</v>
      </c>
      <c r="O516" s="9">
        <f t="shared" si="193"/>
        <v>0</v>
      </c>
      <c r="P516" s="4">
        <f t="shared" si="197"/>
        <v>0</v>
      </c>
      <c r="Q516" s="11">
        <f t="shared" si="198"/>
        <v>0</v>
      </c>
      <c r="R516" s="10">
        <f t="shared" si="196"/>
        <v>0</v>
      </c>
    </row>
    <row r="517" spans="1:18">
      <c r="A517" s="66">
        <v>9</v>
      </c>
      <c r="B517" s="66"/>
      <c r="C517" s="12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3">
        <f t="shared" si="192"/>
        <v>0</v>
      </c>
      <c r="O517" s="9">
        <f t="shared" si="193"/>
        <v>0</v>
      </c>
      <c r="P517" s="4">
        <f t="shared" si="197"/>
        <v>0</v>
      </c>
      <c r="Q517" s="11">
        <f t="shared" si="198"/>
        <v>0</v>
      </c>
      <c r="R517" s="10">
        <f t="shared" si="196"/>
        <v>0</v>
      </c>
    </row>
    <row r="518" spans="1:18">
      <c r="A518" s="66">
        <v>10</v>
      </c>
      <c r="B518" s="66"/>
      <c r="C518" s="12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3">
        <f t="shared" si="192"/>
        <v>0</v>
      </c>
      <c r="O518" s="9">
        <f t="shared" si="193"/>
        <v>0</v>
      </c>
      <c r="P518" s="4">
        <f t="shared" si="197"/>
        <v>0</v>
      </c>
      <c r="Q518" s="11">
        <f t="shared" si="198"/>
        <v>0</v>
      </c>
      <c r="R518" s="10">
        <f t="shared" si="196"/>
        <v>0</v>
      </c>
    </row>
    <row r="519" spans="1:18">
      <c r="A519" s="71" t="s">
        <v>34</v>
      </c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3"/>
      <c r="R519" s="10">
        <f>SUM(R509:R518)</f>
        <v>0</v>
      </c>
    </row>
    <row r="520" spans="1:18" ht="15.75">
      <c r="A520" s="24" t="s">
        <v>116</v>
      </c>
      <c r="B520" s="2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6"/>
    </row>
    <row r="521" spans="1:18">
      <c r="A521" s="48" t="s">
        <v>44</v>
      </c>
      <c r="B521" s="48"/>
      <c r="C521" s="48"/>
      <c r="D521" s="48"/>
      <c r="E521" s="48"/>
      <c r="F521" s="48"/>
      <c r="G521" s="48"/>
      <c r="H521" s="48"/>
      <c r="I521" s="48"/>
      <c r="J521" s="15"/>
      <c r="K521" s="15"/>
      <c r="L521" s="15"/>
      <c r="M521" s="15"/>
      <c r="N521" s="15"/>
      <c r="O521" s="15"/>
      <c r="P521" s="15"/>
      <c r="Q521" s="15"/>
      <c r="R521" s="16"/>
    </row>
    <row r="522" spans="1:18" s="8" customFormat="1">
      <c r="A522" s="48"/>
      <c r="B522" s="48"/>
      <c r="C522" s="48"/>
      <c r="D522" s="48"/>
      <c r="E522" s="48"/>
      <c r="F522" s="48"/>
      <c r="G522" s="48"/>
      <c r="H522" s="48"/>
      <c r="I522" s="48"/>
      <c r="J522" s="15"/>
      <c r="K522" s="15"/>
      <c r="L522" s="15"/>
      <c r="M522" s="15"/>
      <c r="N522" s="15"/>
      <c r="O522" s="15"/>
      <c r="P522" s="15"/>
      <c r="Q522" s="15"/>
      <c r="R522" s="16"/>
    </row>
    <row r="523" spans="1:18">
      <c r="A523" s="74" t="s">
        <v>115</v>
      </c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62"/>
      <c r="R523" s="8"/>
    </row>
    <row r="524" spans="1:18" ht="18">
      <c r="A524" s="75" t="s">
        <v>27</v>
      </c>
      <c r="B524" s="76"/>
      <c r="C524" s="76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62"/>
      <c r="R524" s="8"/>
    </row>
    <row r="525" spans="1:18">
      <c r="A525" s="74" t="s">
        <v>39</v>
      </c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62"/>
      <c r="R525" s="8"/>
    </row>
    <row r="526" spans="1:18">
      <c r="A526" s="66">
        <v>1</v>
      </c>
      <c r="B526" s="66"/>
      <c r="C526" s="12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3">
        <f t="shared" ref="N526:N535" si="199">(IF(F526="OŽ",IF(L526=1,550.8,IF(L526=2,426.38,IF(L526=3,342.14,IF(L526=4,181.44,IF(L526=5,168.48,IF(L526=6,155.52,IF(L526=7,148.5,IF(L526=8,144,0))))))))+IF(L526&lt;=8,0,IF(L526&lt;=16,137.7,IF(L526&lt;=24,108,IF(L526&lt;=32,80.1,IF(L526&lt;=36,52.2,0)))))-IF(L526&lt;=8,0,IF(L526&lt;=16,(L526-9)*2.754,IF(L526&lt;=24,(L526-17)* 2.754,IF(L526&lt;=32,(L526-25)* 2.754,IF(L526&lt;=36,(L526-33)*2.754,0))))),0)+IF(F526="PČ",IF(L526=1,449,IF(L526=2,314.6,IF(L526=3,238,IF(L526=4,172,IF(L526=5,159,IF(L526=6,145,IF(L526=7,132,IF(L526=8,119,0))))))))+IF(L526&lt;=8,0,IF(L526&lt;=16,88,IF(L526&lt;=24,55,IF(L526&lt;=32,22,0))))-IF(L526&lt;=8,0,IF(L526&lt;=16,(L526-9)*2.245,IF(L526&lt;=24,(L526-17)*2.245,IF(L526&lt;=32,(L526-25)*2.245,0)))),0)+IF(F526="PČneol",IF(L526=1,85,IF(L526=2,64.61,IF(L526=3,50.76,IF(L526=4,16.25,IF(L526=5,15,IF(L526=6,13.75,IF(L526=7,12.5,IF(L526=8,11.25,0))))))))+IF(L526&lt;=8,0,IF(L526&lt;=16,9,0))-IF(L526&lt;=8,0,IF(L526&lt;=16,(L526-9)*0.425,0)),0)+IF(F526="PŽ",IF(L526=1,85,IF(L526=2,59.5,IF(L526=3,45,IF(L526=4,32.5,IF(L526=5,30,IF(L526=6,27.5,IF(L526=7,25,IF(L526=8,22.5,0))))))))+IF(L526&lt;=8,0,IF(L526&lt;=16,19,IF(L526&lt;=24,13,IF(L526&lt;=32,8,0))))-IF(L526&lt;=8,0,IF(L526&lt;=16,(L526-9)*0.425,IF(L526&lt;=24,(L526-17)*0.425,IF(L526&lt;=32,(L526-25)*0.425,0)))),0)+IF(F526="EČ",IF(L526=1,204,IF(L526=2,156.24,IF(L526=3,123.84,IF(L526=4,72,IF(L526=5,66,IF(L526=6,60,IF(L526=7,54,IF(L526=8,48,0))))))))+IF(L526&lt;=8,0,IF(L526&lt;=16,40,IF(L526&lt;=24,25,0)))-IF(L526&lt;=8,0,IF(L526&lt;=16,(L526-9)*1.02,IF(L526&lt;=24,(L526-17)*1.02,0))),0)+IF(F526="EČneol",IF(L526=1,68,IF(L526=2,51.69,IF(L526=3,40.61,IF(L526=4,13,IF(L526=5,12,IF(L526=6,11,IF(L526=7,10,IF(L526=8,9,0)))))))))+IF(F526="EŽ",IF(L526=1,68,IF(L526=2,47.6,IF(L526=3,36,IF(L526=4,18,IF(L526=5,16.5,IF(L526=6,15,IF(L526=7,13.5,IF(L526=8,12,0))))))))+IF(L526&lt;=8,0,IF(L526&lt;=16,10,IF(L526&lt;=24,6,0)))-IF(L526&lt;=8,0,IF(L526&lt;=16,(L526-9)*0.34,IF(L526&lt;=24,(L526-17)*0.34,0))),0)+IF(F526="PT",IF(L526=1,68,IF(L526=2,52.08,IF(L526=3,41.28,IF(L526=4,24,IF(L526=5,22,IF(L526=6,20,IF(L526=7,18,IF(L526=8,16,0))))))))+IF(L526&lt;=8,0,IF(L526&lt;=16,13,IF(L526&lt;=24,9,IF(L526&lt;=32,4,0))))-IF(L526&lt;=8,0,IF(L526&lt;=16,(L526-9)*0.34,IF(L526&lt;=24,(L526-17)*0.34,IF(L526&lt;=32,(L526-25)*0.34,0)))),0)+IF(F526="JOŽ",IF(L526=1,85,IF(L526=2,59.5,IF(L526=3,45,IF(L526=4,32.5,IF(L526=5,30,IF(L526=6,27.5,IF(L526=7,25,IF(L526=8,22.5,0))))))))+IF(L526&lt;=8,0,IF(L526&lt;=16,19,IF(L526&lt;=24,13,0)))-IF(L526&lt;=8,0,IF(L526&lt;=16,(L526-9)*0.425,IF(L526&lt;=24,(L526-17)*0.425,0))),0)+IF(F526="JPČ",IF(L526=1,68,IF(L526=2,47.6,IF(L526=3,36,IF(L526=4,26,IF(L526=5,24,IF(L526=6,22,IF(L526=7,20,IF(L526=8,18,0))))))))+IF(L526&lt;=8,0,IF(L526&lt;=16,13,IF(L526&lt;=24,9,0)))-IF(L526&lt;=8,0,IF(L526&lt;=16,(L526-9)*0.34,IF(L526&lt;=24,(L526-17)*0.34,0))),0)+IF(F526="JEČ",IF(L526=1,34,IF(L526=2,26.04,IF(L526=3,20.6,IF(L526=4,12,IF(L526=5,11,IF(L526=6,10,IF(L526=7,9,IF(L526=8,8,0))))))))+IF(L526&lt;=8,0,IF(L526&lt;=16,6,0))-IF(L526&lt;=8,0,IF(L526&lt;=16,(L526-9)*0.17,0)),0)+IF(F526="JEOF",IF(L526=1,34,IF(L526=2,26.04,IF(L526=3,20.6,IF(L526=4,12,IF(L526=5,11,IF(L526=6,10,IF(L526=7,9,IF(L526=8,8,0))))))))+IF(L526&lt;=8,0,IF(L526&lt;=16,6,0))-IF(L526&lt;=8,0,IF(L526&lt;=16,(L526-9)*0.17,0)),0)+IF(F526="JnPČ",IF(L526=1,51,IF(L526=2,35.7,IF(L526=3,27,IF(L526=4,19.5,IF(L526=5,18,IF(L526=6,16.5,IF(L526=7,15,IF(L526=8,13.5,0))))))))+IF(L526&lt;=8,0,IF(L526&lt;=16,10,0))-IF(L526&lt;=8,0,IF(L526&lt;=16,(L526-9)*0.255,0)),0)+IF(F526="JnEČ",IF(L526=1,25.5,IF(L526=2,19.53,IF(L526=3,15.48,IF(L526=4,9,IF(L526=5,8.25,IF(L526=6,7.5,IF(L526=7,6.75,IF(L526=8,6,0))))))))+IF(L526&lt;=8,0,IF(L526&lt;=16,5,0))-IF(L526&lt;=8,0,IF(L526&lt;=16,(L526-9)*0.1275,0)),0)+IF(F526="JčPČ",IF(L526=1,21.25,IF(L526=2,14.5,IF(L526=3,11.5,IF(L526=4,7,IF(L526=5,6.5,IF(L526=6,6,IF(L526=7,5.5,IF(L526=8,5,0))))))))+IF(L526&lt;=8,0,IF(L526&lt;=16,4,0))-IF(L526&lt;=8,0,IF(L526&lt;=16,(L526-9)*0.10625,0)),0)+IF(F526="JčEČ",IF(L526=1,17,IF(L526=2,13.02,IF(L526=3,10.32,IF(L526=4,6,IF(L526=5,5.5,IF(L526=6,5,IF(L526=7,4.5,IF(L526=8,4,0))))))))+IF(L526&lt;=8,0,IF(L526&lt;=16,3,0))-IF(L526&lt;=8,0,IF(L526&lt;=16,(L526-9)*0.085,0)),0)+IF(F526="NEAK",IF(L526=1,11.48,IF(L526=2,8.79,IF(L526=3,6.97,IF(L526=4,4.05,IF(L526=5,3.71,IF(L526=6,3.38,IF(L526=7,3.04,IF(L526=8,2.7,0))))))))+IF(L526&lt;=8,0,IF(L526&lt;=16,2,IF(L526&lt;=24,1.3,0)))-IF(L526&lt;=8,0,IF(L526&lt;=16,(L526-9)*0.0574,IF(L526&lt;=24,(L526-17)*0.0574,0))),0))*IF(L526&lt;0,1,IF(OR(F526="PČ",F526="PŽ",F526="PT"),IF(J526&lt;32,J526/32,1),1))* IF(L526&lt;0,1,IF(OR(F526="EČ",F526="EŽ",F526="JOŽ",F526="JPČ",F526="NEAK"),IF(J526&lt;24,J526/24,1),1))*IF(L526&lt;0,1,IF(OR(F526="PČneol",F526="JEČ",F526="JEOF",F526="JnPČ",F526="JnEČ",F526="JčPČ",F526="JčEČ"),IF(J526&lt;16,J526/16,1),1))*IF(L526&lt;0,1,IF(F526="EČneol",IF(J526&lt;8,J526/8,1),1))</f>
        <v>0</v>
      </c>
      <c r="O526" s="9">
        <f t="shared" ref="O526:O535" si="200">IF(F526="OŽ",N526,IF(H526="Ne",IF(J526*0.3&lt;J526-L526,N526,0),IF(J526*0.1&lt;J526-L526,N526,0)))</f>
        <v>0</v>
      </c>
      <c r="P526" s="4">
        <f t="shared" ref="P526" si="201">IF(O526=0,0,IF(F526="OŽ",IF(L526&gt;35,0,IF(J526&gt;35,(36-L526)*1.836,((36-L526)-(36-J526))*1.836)),0)+IF(F526="PČ",IF(L526&gt;31,0,IF(J526&gt;31,(32-L526)*1.347,((32-L526)-(32-J526))*1.347)),0)+ IF(F526="PČneol",IF(L526&gt;15,0,IF(J526&gt;15,(16-L526)*0.255,((16-L526)-(16-J526))*0.255)),0)+IF(F526="PŽ",IF(L526&gt;31,0,IF(J526&gt;31,(32-L526)*0.255,((32-L526)-(32-J526))*0.255)),0)+IF(F526="EČ",IF(L526&gt;23,0,IF(J526&gt;23,(24-L526)*0.612,((24-L526)-(24-J526))*0.612)),0)+IF(F526="EČneol",IF(L526&gt;7,0,IF(J526&gt;7,(8-L526)*0.204,((8-L526)-(8-J526))*0.204)),0)+IF(F526="EŽ",IF(L526&gt;23,0,IF(J526&gt;23,(24-L526)*0.204,((24-L526)-(24-J526))*0.204)),0)+IF(F526="PT",IF(L526&gt;31,0,IF(J526&gt;31,(32-L526)*0.204,((32-L526)-(32-J526))*0.204)),0)+IF(F526="JOŽ",IF(L526&gt;23,0,IF(J526&gt;23,(24-L526)*0.255,((24-L526)-(24-J526))*0.255)),0)+IF(F526="JPČ",IF(L526&gt;23,0,IF(J526&gt;23,(24-L526)*0.204,((24-L526)-(24-J526))*0.204)),0)+IF(F526="JEČ",IF(L526&gt;15,0,IF(J526&gt;15,(16-L526)*0.102,((16-L526)-(16-J526))*0.102)),0)+IF(F526="JEOF",IF(L526&gt;15,0,IF(J526&gt;15,(16-L526)*0.102,((16-L526)-(16-J526))*0.102)),0)+IF(F526="JnPČ",IF(L526&gt;15,0,IF(J526&gt;15,(16-L526)*0.153,((16-L526)-(16-J526))*0.153)),0)+IF(F526="JnEČ",IF(L526&gt;15,0,IF(J526&gt;15,(16-L526)*0.0765,((16-L526)-(16-J526))*0.0765)),0)+IF(F526="JčPČ",IF(L526&gt;15,0,IF(J526&gt;15,(16-L526)*0.06375,((16-L526)-(16-J526))*0.06375)),0)+IF(F526="JčEČ",IF(L526&gt;15,0,IF(J526&gt;15,(16-L526)*0.051,((16-L526)-(16-J526))*0.051)),0)+IF(F526="NEAK",IF(L526&gt;23,0,IF(J526&gt;23,(24-L526)*0.03444,((24-L526)-(24-J526))*0.03444)),0))</f>
        <v>0</v>
      </c>
      <c r="Q526" s="11">
        <f t="shared" ref="Q526" si="202">IF(ISERROR(P526*100/N526),0,(P526*100/N526))</f>
        <v>0</v>
      </c>
      <c r="R526" s="10">
        <f t="shared" ref="R526:R535" si="203">IF(Q526&lt;=30,O526+P526,O526+O526*0.3)*IF(G526=1,0.4,IF(G526=2,0.75,IF(G526="1 (kas 4 m. 1 k. nerengiamos)",0.52,1)))*IF(D526="olimpinė",1,IF(M526="Ne",0.5,1))*IF(OR(A$5="Lietuvos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federacija"),IF(OR(J526&lt;8,K526&lt;16),0,1),1)*E526*IF(I526&lt;=1,1,1/I526)*IF(OR(A$5="Lietuvos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27" spans="1:18">
      <c r="A527" s="66">
        <v>2</v>
      </c>
      <c r="B527" s="66"/>
      <c r="C527" s="12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3">
        <f t="shared" si="199"/>
        <v>0</v>
      </c>
      <c r="O527" s="9">
        <f t="shared" si="200"/>
        <v>0</v>
      </c>
      <c r="P527" s="4">
        <f t="shared" ref="P527:P535" si="204">IF(O527=0,0,IF(F527="OŽ",IF(L527&gt;35,0,IF(J527&gt;35,(36-L527)*1.836,((36-L527)-(36-J527))*1.836)),0)+IF(F527="PČ",IF(L527&gt;31,0,IF(J527&gt;31,(32-L527)*1.347,((32-L527)-(32-J527))*1.347)),0)+ IF(F527="PČneol",IF(L527&gt;15,0,IF(J527&gt;15,(16-L527)*0.255,((16-L527)-(16-J527))*0.255)),0)+IF(F527="PŽ",IF(L527&gt;31,0,IF(J527&gt;31,(32-L527)*0.255,((32-L527)-(32-J527))*0.255)),0)+IF(F527="EČ",IF(L527&gt;23,0,IF(J527&gt;23,(24-L527)*0.612,((24-L527)-(24-J527))*0.612)),0)+IF(F527="EČneol",IF(L527&gt;7,0,IF(J527&gt;7,(8-L527)*0.204,((8-L527)-(8-J527))*0.204)),0)+IF(F527="EŽ",IF(L527&gt;23,0,IF(J527&gt;23,(24-L527)*0.204,((24-L527)-(24-J527))*0.204)),0)+IF(F527="PT",IF(L527&gt;31,0,IF(J527&gt;31,(32-L527)*0.204,((32-L527)-(32-J527))*0.204)),0)+IF(F527="JOŽ",IF(L527&gt;23,0,IF(J527&gt;23,(24-L527)*0.255,((24-L527)-(24-J527))*0.255)),0)+IF(F527="JPČ",IF(L527&gt;23,0,IF(J527&gt;23,(24-L527)*0.204,((24-L527)-(24-J527))*0.204)),0)+IF(F527="JEČ",IF(L527&gt;15,0,IF(J527&gt;15,(16-L527)*0.102,((16-L527)-(16-J527))*0.102)),0)+IF(F527="JEOF",IF(L527&gt;15,0,IF(J527&gt;15,(16-L527)*0.102,((16-L527)-(16-J527))*0.102)),0)+IF(F527="JnPČ",IF(L527&gt;15,0,IF(J527&gt;15,(16-L527)*0.153,((16-L527)-(16-J527))*0.153)),0)+IF(F527="JnEČ",IF(L527&gt;15,0,IF(J527&gt;15,(16-L527)*0.0765,((16-L527)-(16-J527))*0.0765)),0)+IF(F527="JčPČ",IF(L527&gt;15,0,IF(J527&gt;15,(16-L527)*0.06375,((16-L527)-(16-J527))*0.06375)),0)+IF(F527="JčEČ",IF(L527&gt;15,0,IF(J527&gt;15,(16-L527)*0.051,((16-L527)-(16-J527))*0.051)),0)+IF(F527="NEAK",IF(L527&gt;23,0,IF(J527&gt;23,(24-L527)*0.03444,((24-L527)-(24-J527))*0.03444)),0))</f>
        <v>0</v>
      </c>
      <c r="Q527" s="11">
        <f t="shared" ref="Q527:Q535" si="205">IF(ISERROR(P527*100/N527),0,(P527*100/N527))</f>
        <v>0</v>
      </c>
      <c r="R527" s="10">
        <f t="shared" si="203"/>
        <v>0</v>
      </c>
    </row>
    <row r="528" spans="1:18">
      <c r="A528" s="66">
        <v>3</v>
      </c>
      <c r="B528" s="66"/>
      <c r="C528" s="12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3">
        <f t="shared" si="199"/>
        <v>0</v>
      </c>
      <c r="O528" s="9">
        <f t="shared" si="200"/>
        <v>0</v>
      </c>
      <c r="P528" s="4">
        <f t="shared" si="204"/>
        <v>0</v>
      </c>
      <c r="Q528" s="11">
        <f t="shared" si="205"/>
        <v>0</v>
      </c>
      <c r="R528" s="10">
        <f t="shared" si="203"/>
        <v>0</v>
      </c>
    </row>
    <row r="529" spans="1:18">
      <c r="A529" s="66">
        <v>4</v>
      </c>
      <c r="B529" s="66"/>
      <c r="C529" s="12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3">
        <f t="shared" si="199"/>
        <v>0</v>
      </c>
      <c r="O529" s="9">
        <f t="shared" si="200"/>
        <v>0</v>
      </c>
      <c r="P529" s="4">
        <f t="shared" si="204"/>
        <v>0</v>
      </c>
      <c r="Q529" s="11">
        <f t="shared" si="205"/>
        <v>0</v>
      </c>
      <c r="R529" s="10">
        <f t="shared" si="203"/>
        <v>0</v>
      </c>
    </row>
    <row r="530" spans="1:18">
      <c r="A530" s="66">
        <v>5</v>
      </c>
      <c r="B530" s="66"/>
      <c r="C530" s="12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3">
        <f t="shared" si="199"/>
        <v>0</v>
      </c>
      <c r="O530" s="9">
        <f t="shared" si="200"/>
        <v>0</v>
      </c>
      <c r="P530" s="4">
        <f t="shared" si="204"/>
        <v>0</v>
      </c>
      <c r="Q530" s="11">
        <f t="shared" si="205"/>
        <v>0</v>
      </c>
      <c r="R530" s="10">
        <f t="shared" si="203"/>
        <v>0</v>
      </c>
    </row>
    <row r="531" spans="1:18">
      <c r="A531" s="66">
        <v>6</v>
      </c>
      <c r="B531" s="66"/>
      <c r="C531" s="12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3">
        <f t="shared" si="199"/>
        <v>0</v>
      </c>
      <c r="O531" s="9">
        <f t="shared" si="200"/>
        <v>0</v>
      </c>
      <c r="P531" s="4">
        <f t="shared" si="204"/>
        <v>0</v>
      </c>
      <c r="Q531" s="11">
        <f t="shared" si="205"/>
        <v>0</v>
      </c>
      <c r="R531" s="10">
        <f t="shared" si="203"/>
        <v>0</v>
      </c>
    </row>
    <row r="532" spans="1:18">
      <c r="A532" s="66">
        <v>7</v>
      </c>
      <c r="B532" s="66"/>
      <c r="C532" s="12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3">
        <f t="shared" si="199"/>
        <v>0</v>
      </c>
      <c r="O532" s="9">
        <f t="shared" si="200"/>
        <v>0</v>
      </c>
      <c r="P532" s="4">
        <f t="shared" si="204"/>
        <v>0</v>
      </c>
      <c r="Q532" s="11">
        <f t="shared" si="205"/>
        <v>0</v>
      </c>
      <c r="R532" s="10">
        <f t="shared" si="203"/>
        <v>0</v>
      </c>
    </row>
    <row r="533" spans="1:18">
      <c r="A533" s="66">
        <v>8</v>
      </c>
      <c r="B533" s="66"/>
      <c r="C533" s="12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3">
        <f t="shared" si="199"/>
        <v>0</v>
      </c>
      <c r="O533" s="9">
        <f t="shared" si="200"/>
        <v>0</v>
      </c>
      <c r="P533" s="4">
        <f t="shared" si="204"/>
        <v>0</v>
      </c>
      <c r="Q533" s="11">
        <f t="shared" si="205"/>
        <v>0</v>
      </c>
      <c r="R533" s="10">
        <f t="shared" si="203"/>
        <v>0</v>
      </c>
    </row>
    <row r="534" spans="1:18">
      <c r="A534" s="66">
        <v>9</v>
      </c>
      <c r="B534" s="66"/>
      <c r="C534" s="12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3">
        <f t="shared" si="199"/>
        <v>0</v>
      </c>
      <c r="O534" s="9">
        <f t="shared" si="200"/>
        <v>0</v>
      </c>
      <c r="P534" s="4">
        <f t="shared" si="204"/>
        <v>0</v>
      </c>
      <c r="Q534" s="11">
        <f t="shared" si="205"/>
        <v>0</v>
      </c>
      <c r="R534" s="10">
        <f t="shared" si="203"/>
        <v>0</v>
      </c>
    </row>
    <row r="535" spans="1:18">
      <c r="A535" s="66">
        <v>10</v>
      </c>
      <c r="B535" s="66"/>
      <c r="C535" s="12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3">
        <f t="shared" si="199"/>
        <v>0</v>
      </c>
      <c r="O535" s="9">
        <f t="shared" si="200"/>
        <v>0</v>
      </c>
      <c r="P535" s="4">
        <f t="shared" si="204"/>
        <v>0</v>
      </c>
      <c r="Q535" s="11">
        <f t="shared" si="205"/>
        <v>0</v>
      </c>
      <c r="R535" s="10">
        <f t="shared" si="203"/>
        <v>0</v>
      </c>
    </row>
    <row r="536" spans="1:18">
      <c r="A536" s="71" t="s">
        <v>34</v>
      </c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3"/>
      <c r="R536" s="10">
        <f>SUM(R526:R535)</f>
        <v>0</v>
      </c>
    </row>
    <row r="537" spans="1:18" ht="15.75">
      <c r="A537" s="24" t="s">
        <v>116</v>
      </c>
      <c r="B537" s="2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6"/>
    </row>
    <row r="538" spans="1:18">
      <c r="A538" s="48" t="s">
        <v>44</v>
      </c>
      <c r="B538" s="48"/>
      <c r="C538" s="48"/>
      <c r="D538" s="48"/>
      <c r="E538" s="48"/>
      <c r="F538" s="48"/>
      <c r="G538" s="48"/>
      <c r="H538" s="48"/>
      <c r="I538" s="48"/>
      <c r="J538" s="15"/>
      <c r="K538" s="15"/>
      <c r="L538" s="15"/>
      <c r="M538" s="15"/>
      <c r="N538" s="15"/>
      <c r="O538" s="15"/>
      <c r="P538" s="15"/>
      <c r="Q538" s="15"/>
      <c r="R538" s="16"/>
    </row>
    <row r="539" spans="1:18" s="8" customFormat="1">
      <c r="A539" s="48"/>
      <c r="B539" s="48"/>
      <c r="C539" s="48"/>
      <c r="D539" s="48"/>
      <c r="E539" s="48"/>
      <c r="F539" s="48"/>
      <c r="G539" s="48"/>
      <c r="H539" s="48"/>
      <c r="I539" s="48"/>
      <c r="J539" s="15"/>
      <c r="K539" s="15"/>
      <c r="L539" s="15"/>
      <c r="M539" s="15"/>
      <c r="N539" s="15"/>
      <c r="O539" s="15"/>
      <c r="P539" s="15"/>
      <c r="Q539" s="15"/>
      <c r="R539" s="16"/>
    </row>
    <row r="540" spans="1:18">
      <c r="A540" s="74" t="s">
        <v>115</v>
      </c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62"/>
      <c r="R540" s="8"/>
    </row>
    <row r="541" spans="1:18" ht="18">
      <c r="A541" s="75" t="s">
        <v>27</v>
      </c>
      <c r="B541" s="76"/>
      <c r="C541" s="76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62"/>
      <c r="R541" s="8"/>
    </row>
    <row r="542" spans="1:18">
      <c r="A542" s="74" t="s">
        <v>39</v>
      </c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62"/>
      <c r="R542" s="8"/>
    </row>
    <row r="543" spans="1:18">
      <c r="A543" s="66">
        <v>1</v>
      </c>
      <c r="B543" s="66"/>
      <c r="C543" s="12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3">
        <f t="shared" ref="N543:N552" si="206">(IF(F543="OŽ",IF(L543=1,550.8,IF(L543=2,426.38,IF(L543=3,342.14,IF(L543=4,181.44,IF(L543=5,168.48,IF(L543=6,155.52,IF(L543=7,148.5,IF(L543=8,144,0))))))))+IF(L543&lt;=8,0,IF(L543&lt;=16,137.7,IF(L543&lt;=24,108,IF(L543&lt;=32,80.1,IF(L543&lt;=36,52.2,0)))))-IF(L543&lt;=8,0,IF(L543&lt;=16,(L543-9)*2.754,IF(L543&lt;=24,(L543-17)* 2.754,IF(L543&lt;=32,(L543-25)* 2.754,IF(L543&lt;=36,(L543-33)*2.754,0))))),0)+IF(F543="PČ",IF(L543=1,449,IF(L543=2,314.6,IF(L543=3,238,IF(L543=4,172,IF(L543=5,159,IF(L543=6,145,IF(L543=7,132,IF(L543=8,119,0))))))))+IF(L543&lt;=8,0,IF(L543&lt;=16,88,IF(L543&lt;=24,55,IF(L543&lt;=32,22,0))))-IF(L543&lt;=8,0,IF(L543&lt;=16,(L543-9)*2.245,IF(L543&lt;=24,(L543-17)*2.245,IF(L543&lt;=32,(L543-25)*2.245,0)))),0)+IF(F543="PČneol",IF(L543=1,85,IF(L543=2,64.61,IF(L543=3,50.76,IF(L543=4,16.25,IF(L543=5,15,IF(L543=6,13.75,IF(L543=7,12.5,IF(L543=8,11.25,0))))))))+IF(L543&lt;=8,0,IF(L543&lt;=16,9,0))-IF(L543&lt;=8,0,IF(L543&lt;=16,(L543-9)*0.425,0)),0)+IF(F543="PŽ",IF(L543=1,85,IF(L543=2,59.5,IF(L543=3,45,IF(L543=4,32.5,IF(L543=5,30,IF(L543=6,27.5,IF(L543=7,25,IF(L543=8,22.5,0))))))))+IF(L543&lt;=8,0,IF(L543&lt;=16,19,IF(L543&lt;=24,13,IF(L543&lt;=32,8,0))))-IF(L543&lt;=8,0,IF(L543&lt;=16,(L543-9)*0.425,IF(L543&lt;=24,(L543-17)*0.425,IF(L543&lt;=32,(L543-25)*0.425,0)))),0)+IF(F543="EČ",IF(L543=1,204,IF(L543=2,156.24,IF(L543=3,123.84,IF(L543=4,72,IF(L543=5,66,IF(L543=6,60,IF(L543=7,54,IF(L543=8,48,0))))))))+IF(L543&lt;=8,0,IF(L543&lt;=16,40,IF(L543&lt;=24,25,0)))-IF(L543&lt;=8,0,IF(L543&lt;=16,(L543-9)*1.02,IF(L543&lt;=24,(L543-17)*1.02,0))),0)+IF(F543="EČneol",IF(L543=1,68,IF(L543=2,51.69,IF(L543=3,40.61,IF(L543=4,13,IF(L543=5,12,IF(L543=6,11,IF(L543=7,10,IF(L543=8,9,0)))))))))+IF(F543="EŽ",IF(L543=1,68,IF(L543=2,47.6,IF(L543=3,36,IF(L543=4,18,IF(L543=5,16.5,IF(L543=6,15,IF(L543=7,13.5,IF(L543=8,12,0))))))))+IF(L543&lt;=8,0,IF(L543&lt;=16,10,IF(L543&lt;=24,6,0)))-IF(L543&lt;=8,0,IF(L543&lt;=16,(L543-9)*0.34,IF(L543&lt;=24,(L543-17)*0.34,0))),0)+IF(F543="PT",IF(L543=1,68,IF(L543=2,52.08,IF(L543=3,41.28,IF(L543=4,24,IF(L543=5,22,IF(L543=6,20,IF(L543=7,18,IF(L543=8,16,0))))))))+IF(L543&lt;=8,0,IF(L543&lt;=16,13,IF(L543&lt;=24,9,IF(L543&lt;=32,4,0))))-IF(L543&lt;=8,0,IF(L543&lt;=16,(L543-9)*0.34,IF(L543&lt;=24,(L543-17)*0.34,IF(L543&lt;=32,(L543-25)*0.34,0)))),0)+IF(F543="JOŽ",IF(L543=1,85,IF(L543=2,59.5,IF(L543=3,45,IF(L543=4,32.5,IF(L543=5,30,IF(L543=6,27.5,IF(L543=7,25,IF(L543=8,22.5,0))))))))+IF(L543&lt;=8,0,IF(L543&lt;=16,19,IF(L543&lt;=24,13,0)))-IF(L543&lt;=8,0,IF(L543&lt;=16,(L543-9)*0.425,IF(L543&lt;=24,(L543-17)*0.425,0))),0)+IF(F543="JPČ",IF(L543=1,68,IF(L543=2,47.6,IF(L543=3,36,IF(L543=4,26,IF(L543=5,24,IF(L543=6,22,IF(L543=7,20,IF(L543=8,18,0))))))))+IF(L543&lt;=8,0,IF(L543&lt;=16,13,IF(L543&lt;=24,9,0)))-IF(L543&lt;=8,0,IF(L543&lt;=16,(L543-9)*0.34,IF(L543&lt;=24,(L543-17)*0.34,0))),0)+IF(F543="JEČ",IF(L543=1,34,IF(L543=2,26.04,IF(L543=3,20.6,IF(L543=4,12,IF(L543=5,11,IF(L543=6,10,IF(L543=7,9,IF(L543=8,8,0))))))))+IF(L543&lt;=8,0,IF(L543&lt;=16,6,0))-IF(L543&lt;=8,0,IF(L543&lt;=16,(L543-9)*0.17,0)),0)+IF(F543="JEOF",IF(L543=1,34,IF(L543=2,26.04,IF(L543=3,20.6,IF(L543=4,12,IF(L543=5,11,IF(L543=6,10,IF(L543=7,9,IF(L543=8,8,0))))))))+IF(L543&lt;=8,0,IF(L543&lt;=16,6,0))-IF(L543&lt;=8,0,IF(L543&lt;=16,(L543-9)*0.17,0)),0)+IF(F543="JnPČ",IF(L543=1,51,IF(L543=2,35.7,IF(L543=3,27,IF(L543=4,19.5,IF(L543=5,18,IF(L543=6,16.5,IF(L543=7,15,IF(L543=8,13.5,0))))))))+IF(L543&lt;=8,0,IF(L543&lt;=16,10,0))-IF(L543&lt;=8,0,IF(L543&lt;=16,(L543-9)*0.255,0)),0)+IF(F543="JnEČ",IF(L543=1,25.5,IF(L543=2,19.53,IF(L543=3,15.48,IF(L543=4,9,IF(L543=5,8.25,IF(L543=6,7.5,IF(L543=7,6.75,IF(L543=8,6,0))))))))+IF(L543&lt;=8,0,IF(L543&lt;=16,5,0))-IF(L543&lt;=8,0,IF(L543&lt;=16,(L543-9)*0.1275,0)),0)+IF(F543="JčPČ",IF(L543=1,21.25,IF(L543=2,14.5,IF(L543=3,11.5,IF(L543=4,7,IF(L543=5,6.5,IF(L543=6,6,IF(L543=7,5.5,IF(L543=8,5,0))))))))+IF(L543&lt;=8,0,IF(L543&lt;=16,4,0))-IF(L543&lt;=8,0,IF(L543&lt;=16,(L543-9)*0.10625,0)),0)+IF(F543="JčEČ",IF(L543=1,17,IF(L543=2,13.02,IF(L543=3,10.32,IF(L543=4,6,IF(L543=5,5.5,IF(L543=6,5,IF(L543=7,4.5,IF(L543=8,4,0))))))))+IF(L543&lt;=8,0,IF(L543&lt;=16,3,0))-IF(L543&lt;=8,0,IF(L543&lt;=16,(L543-9)*0.085,0)),0)+IF(F543="NEAK",IF(L543=1,11.48,IF(L543=2,8.79,IF(L543=3,6.97,IF(L543=4,4.05,IF(L543=5,3.71,IF(L543=6,3.38,IF(L543=7,3.04,IF(L543=8,2.7,0))))))))+IF(L543&lt;=8,0,IF(L543&lt;=16,2,IF(L543&lt;=24,1.3,0)))-IF(L543&lt;=8,0,IF(L543&lt;=16,(L543-9)*0.0574,IF(L543&lt;=24,(L543-17)*0.0574,0))),0))*IF(L543&lt;0,1,IF(OR(F543="PČ",F543="PŽ",F543="PT"),IF(J543&lt;32,J543/32,1),1))* IF(L543&lt;0,1,IF(OR(F543="EČ",F543="EŽ",F543="JOŽ",F543="JPČ",F543="NEAK"),IF(J543&lt;24,J543/24,1),1))*IF(L543&lt;0,1,IF(OR(F543="PČneol",F543="JEČ",F543="JEOF",F543="JnPČ",F543="JnEČ",F543="JčPČ",F543="JčEČ"),IF(J543&lt;16,J543/16,1),1))*IF(L543&lt;0,1,IF(F543="EČneol",IF(J543&lt;8,J543/8,1),1))</f>
        <v>0</v>
      </c>
      <c r="O543" s="9">
        <f t="shared" ref="O543:O552" si="207">IF(F543="OŽ",N543,IF(H543="Ne",IF(J543*0.3&lt;J543-L543,N543,0),IF(J543*0.1&lt;J543-L543,N543,0)))</f>
        <v>0</v>
      </c>
      <c r="P543" s="4">
        <f t="shared" ref="P543" si="208">IF(O543=0,0,IF(F543="OŽ",IF(L543&gt;35,0,IF(J543&gt;35,(36-L543)*1.836,((36-L543)-(36-J543))*1.836)),0)+IF(F543="PČ",IF(L543&gt;31,0,IF(J543&gt;31,(32-L543)*1.347,((32-L543)-(32-J543))*1.347)),0)+ IF(F543="PČneol",IF(L543&gt;15,0,IF(J543&gt;15,(16-L543)*0.255,((16-L543)-(16-J543))*0.255)),0)+IF(F543="PŽ",IF(L543&gt;31,0,IF(J543&gt;31,(32-L543)*0.255,((32-L543)-(32-J543))*0.255)),0)+IF(F543="EČ",IF(L543&gt;23,0,IF(J543&gt;23,(24-L543)*0.612,((24-L543)-(24-J543))*0.612)),0)+IF(F543="EČneol",IF(L543&gt;7,0,IF(J543&gt;7,(8-L543)*0.204,((8-L543)-(8-J543))*0.204)),0)+IF(F543="EŽ",IF(L543&gt;23,0,IF(J543&gt;23,(24-L543)*0.204,((24-L543)-(24-J543))*0.204)),0)+IF(F543="PT",IF(L543&gt;31,0,IF(J543&gt;31,(32-L543)*0.204,((32-L543)-(32-J543))*0.204)),0)+IF(F543="JOŽ",IF(L543&gt;23,0,IF(J543&gt;23,(24-L543)*0.255,((24-L543)-(24-J543))*0.255)),0)+IF(F543="JPČ",IF(L543&gt;23,0,IF(J543&gt;23,(24-L543)*0.204,((24-L543)-(24-J543))*0.204)),0)+IF(F543="JEČ",IF(L543&gt;15,0,IF(J543&gt;15,(16-L543)*0.102,((16-L543)-(16-J543))*0.102)),0)+IF(F543="JEOF",IF(L543&gt;15,0,IF(J543&gt;15,(16-L543)*0.102,((16-L543)-(16-J543))*0.102)),0)+IF(F543="JnPČ",IF(L543&gt;15,0,IF(J543&gt;15,(16-L543)*0.153,((16-L543)-(16-J543))*0.153)),0)+IF(F543="JnEČ",IF(L543&gt;15,0,IF(J543&gt;15,(16-L543)*0.0765,((16-L543)-(16-J543))*0.0765)),0)+IF(F543="JčPČ",IF(L543&gt;15,0,IF(J543&gt;15,(16-L543)*0.06375,((16-L543)-(16-J543))*0.06375)),0)+IF(F543="JčEČ",IF(L543&gt;15,0,IF(J543&gt;15,(16-L543)*0.051,((16-L543)-(16-J543))*0.051)),0)+IF(F543="NEAK",IF(L543&gt;23,0,IF(J543&gt;23,(24-L543)*0.03444,((24-L543)-(24-J543))*0.03444)),0))</f>
        <v>0</v>
      </c>
      <c r="Q543" s="11">
        <f t="shared" ref="Q543" si="209">IF(ISERROR(P543*100/N543),0,(P543*100/N543))</f>
        <v>0</v>
      </c>
      <c r="R543" s="10">
        <f t="shared" ref="R543:R552" si="210">IF(Q543&lt;=30,O543+P543,O543+O543*0.3)*IF(G543=1,0.4,IF(G543=2,0.75,IF(G543="1 (kas 4 m. 1 k. nerengiamos)",0.52,1)))*IF(D543="olimpinė",1,IF(M543="Ne",0.5,1))*IF(OR(A$5="Lietuvos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federacija"),IF(OR(J543&lt;8,K543&lt;16),0,1),1)*E543*IF(I543&lt;=1,1,1/I543)*IF(OR(A$5="Lietuvos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4" spans="1:18">
      <c r="A544" s="66">
        <v>2</v>
      </c>
      <c r="B544" s="66"/>
      <c r="C544" s="12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3">
        <f t="shared" si="206"/>
        <v>0</v>
      </c>
      <c r="O544" s="9">
        <f t="shared" si="207"/>
        <v>0</v>
      </c>
      <c r="P544" s="4">
        <f t="shared" ref="P544:P552" si="211">IF(O544=0,0,IF(F544="OŽ",IF(L544&gt;35,0,IF(J544&gt;35,(36-L544)*1.836,((36-L544)-(36-J544))*1.836)),0)+IF(F544="PČ",IF(L544&gt;31,0,IF(J544&gt;31,(32-L544)*1.347,((32-L544)-(32-J544))*1.347)),0)+ IF(F544="PČneol",IF(L544&gt;15,0,IF(J544&gt;15,(16-L544)*0.255,((16-L544)-(16-J544))*0.255)),0)+IF(F544="PŽ",IF(L544&gt;31,0,IF(J544&gt;31,(32-L544)*0.255,((32-L544)-(32-J544))*0.255)),0)+IF(F544="EČ",IF(L544&gt;23,0,IF(J544&gt;23,(24-L544)*0.612,((24-L544)-(24-J544))*0.612)),0)+IF(F544="EČneol",IF(L544&gt;7,0,IF(J544&gt;7,(8-L544)*0.204,((8-L544)-(8-J544))*0.204)),0)+IF(F544="EŽ",IF(L544&gt;23,0,IF(J544&gt;23,(24-L544)*0.204,((24-L544)-(24-J544))*0.204)),0)+IF(F544="PT",IF(L544&gt;31,0,IF(J544&gt;31,(32-L544)*0.204,((32-L544)-(32-J544))*0.204)),0)+IF(F544="JOŽ",IF(L544&gt;23,0,IF(J544&gt;23,(24-L544)*0.255,((24-L544)-(24-J544))*0.255)),0)+IF(F544="JPČ",IF(L544&gt;23,0,IF(J544&gt;23,(24-L544)*0.204,((24-L544)-(24-J544))*0.204)),0)+IF(F544="JEČ",IF(L544&gt;15,0,IF(J544&gt;15,(16-L544)*0.102,((16-L544)-(16-J544))*0.102)),0)+IF(F544="JEOF",IF(L544&gt;15,0,IF(J544&gt;15,(16-L544)*0.102,((16-L544)-(16-J544))*0.102)),0)+IF(F544="JnPČ",IF(L544&gt;15,0,IF(J544&gt;15,(16-L544)*0.153,((16-L544)-(16-J544))*0.153)),0)+IF(F544="JnEČ",IF(L544&gt;15,0,IF(J544&gt;15,(16-L544)*0.0765,((16-L544)-(16-J544))*0.0765)),0)+IF(F544="JčPČ",IF(L544&gt;15,0,IF(J544&gt;15,(16-L544)*0.06375,((16-L544)-(16-J544))*0.06375)),0)+IF(F544="JčEČ",IF(L544&gt;15,0,IF(J544&gt;15,(16-L544)*0.051,((16-L544)-(16-J544))*0.051)),0)+IF(F544="NEAK",IF(L544&gt;23,0,IF(J544&gt;23,(24-L544)*0.03444,((24-L544)-(24-J544))*0.03444)),0))</f>
        <v>0</v>
      </c>
      <c r="Q544" s="11">
        <f t="shared" ref="Q544:Q552" si="212">IF(ISERROR(P544*100/N544),0,(P544*100/N544))</f>
        <v>0</v>
      </c>
      <c r="R544" s="10">
        <f t="shared" si="210"/>
        <v>0</v>
      </c>
    </row>
    <row r="545" spans="1:18">
      <c r="A545" s="66">
        <v>3</v>
      </c>
      <c r="B545" s="66"/>
      <c r="C545" s="12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3">
        <f t="shared" si="206"/>
        <v>0</v>
      </c>
      <c r="O545" s="9">
        <f t="shared" si="207"/>
        <v>0</v>
      </c>
      <c r="P545" s="4">
        <f t="shared" si="211"/>
        <v>0</v>
      </c>
      <c r="Q545" s="11">
        <f t="shared" si="212"/>
        <v>0</v>
      </c>
      <c r="R545" s="10">
        <f t="shared" si="210"/>
        <v>0</v>
      </c>
    </row>
    <row r="546" spans="1:18">
      <c r="A546" s="66">
        <v>4</v>
      </c>
      <c r="B546" s="66"/>
      <c r="C546" s="12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3">
        <f t="shared" si="206"/>
        <v>0</v>
      </c>
      <c r="O546" s="9">
        <f t="shared" si="207"/>
        <v>0</v>
      </c>
      <c r="P546" s="4">
        <f t="shared" si="211"/>
        <v>0</v>
      </c>
      <c r="Q546" s="11">
        <f t="shared" si="212"/>
        <v>0</v>
      </c>
      <c r="R546" s="10">
        <f t="shared" si="210"/>
        <v>0</v>
      </c>
    </row>
    <row r="547" spans="1:18">
      <c r="A547" s="66">
        <v>5</v>
      </c>
      <c r="B547" s="66"/>
      <c r="C547" s="12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3">
        <f t="shared" si="206"/>
        <v>0</v>
      </c>
      <c r="O547" s="9">
        <f t="shared" si="207"/>
        <v>0</v>
      </c>
      <c r="P547" s="4">
        <f t="shared" si="211"/>
        <v>0</v>
      </c>
      <c r="Q547" s="11">
        <f t="shared" si="212"/>
        <v>0</v>
      </c>
      <c r="R547" s="10">
        <f t="shared" si="210"/>
        <v>0</v>
      </c>
    </row>
    <row r="548" spans="1:18">
      <c r="A548" s="66">
        <v>6</v>
      </c>
      <c r="B548" s="66"/>
      <c r="C548" s="12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3">
        <f t="shared" si="206"/>
        <v>0</v>
      </c>
      <c r="O548" s="9">
        <f t="shared" si="207"/>
        <v>0</v>
      </c>
      <c r="P548" s="4">
        <f t="shared" si="211"/>
        <v>0</v>
      </c>
      <c r="Q548" s="11">
        <f t="shared" si="212"/>
        <v>0</v>
      </c>
      <c r="R548" s="10">
        <f t="shared" si="210"/>
        <v>0</v>
      </c>
    </row>
    <row r="549" spans="1:18">
      <c r="A549" s="66">
        <v>7</v>
      </c>
      <c r="B549" s="66"/>
      <c r="C549" s="12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3">
        <f t="shared" si="206"/>
        <v>0</v>
      </c>
      <c r="O549" s="9">
        <f t="shared" si="207"/>
        <v>0</v>
      </c>
      <c r="P549" s="4">
        <f t="shared" si="211"/>
        <v>0</v>
      </c>
      <c r="Q549" s="11">
        <f t="shared" si="212"/>
        <v>0</v>
      </c>
      <c r="R549" s="10">
        <f t="shared" si="210"/>
        <v>0</v>
      </c>
    </row>
    <row r="550" spans="1:18">
      <c r="A550" s="66">
        <v>8</v>
      </c>
      <c r="B550" s="66"/>
      <c r="C550" s="12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3">
        <f t="shared" si="206"/>
        <v>0</v>
      </c>
      <c r="O550" s="9">
        <f t="shared" si="207"/>
        <v>0</v>
      </c>
      <c r="P550" s="4">
        <f t="shared" si="211"/>
        <v>0</v>
      </c>
      <c r="Q550" s="11">
        <f t="shared" si="212"/>
        <v>0</v>
      </c>
      <c r="R550" s="10">
        <f t="shared" si="210"/>
        <v>0</v>
      </c>
    </row>
    <row r="551" spans="1:18">
      <c r="A551" s="66">
        <v>9</v>
      </c>
      <c r="B551" s="66"/>
      <c r="C551" s="12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3">
        <f t="shared" si="206"/>
        <v>0</v>
      </c>
      <c r="O551" s="9">
        <f t="shared" si="207"/>
        <v>0</v>
      </c>
      <c r="P551" s="4">
        <f t="shared" si="211"/>
        <v>0</v>
      </c>
      <c r="Q551" s="11">
        <f t="shared" si="212"/>
        <v>0</v>
      </c>
      <c r="R551" s="10">
        <f t="shared" si="210"/>
        <v>0</v>
      </c>
    </row>
    <row r="552" spans="1:18">
      <c r="A552" s="66">
        <v>10</v>
      </c>
      <c r="B552" s="66"/>
      <c r="C552" s="12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3">
        <f t="shared" si="206"/>
        <v>0</v>
      </c>
      <c r="O552" s="9">
        <f t="shared" si="207"/>
        <v>0</v>
      </c>
      <c r="P552" s="4">
        <f t="shared" si="211"/>
        <v>0</v>
      </c>
      <c r="Q552" s="11">
        <f t="shared" si="212"/>
        <v>0</v>
      </c>
      <c r="R552" s="10">
        <f t="shared" si="210"/>
        <v>0</v>
      </c>
    </row>
    <row r="553" spans="1:18">
      <c r="A553" s="71" t="s">
        <v>34</v>
      </c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3"/>
      <c r="R553" s="10">
        <f>SUM(R543:R552)</f>
        <v>0</v>
      </c>
    </row>
    <row r="554" spans="1:18" ht="15.75">
      <c r="A554" s="24" t="s">
        <v>116</v>
      </c>
      <c r="B554" s="2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6"/>
    </row>
    <row r="555" spans="1:18">
      <c r="A555" s="48" t="s">
        <v>44</v>
      </c>
      <c r="B555" s="48"/>
      <c r="C555" s="48"/>
      <c r="D555" s="48"/>
      <c r="E555" s="48"/>
      <c r="F555" s="48"/>
      <c r="G555" s="48"/>
      <c r="H555" s="48"/>
      <c r="I555" s="48"/>
      <c r="J555" s="15"/>
      <c r="K555" s="15"/>
      <c r="L555" s="15"/>
      <c r="M555" s="15"/>
      <c r="N555" s="15"/>
      <c r="O555" s="15"/>
      <c r="P555" s="15"/>
      <c r="Q555" s="15"/>
      <c r="R555" s="16"/>
    </row>
    <row r="556" spans="1:18" s="8" customFormat="1">
      <c r="A556" s="48"/>
      <c r="B556" s="48"/>
      <c r="C556" s="48"/>
      <c r="D556" s="48"/>
      <c r="E556" s="48"/>
      <c r="F556" s="48"/>
      <c r="G556" s="48"/>
      <c r="H556" s="48"/>
      <c r="I556" s="48"/>
      <c r="J556" s="15"/>
      <c r="K556" s="15"/>
      <c r="L556" s="15"/>
      <c r="M556" s="15"/>
      <c r="N556" s="15"/>
      <c r="O556" s="15"/>
      <c r="P556" s="15"/>
      <c r="Q556" s="15"/>
      <c r="R556" s="16"/>
    </row>
    <row r="557" spans="1:18" ht="13.9" customHeight="1">
      <c r="A557" s="74" t="s">
        <v>115</v>
      </c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62"/>
      <c r="R557" s="8"/>
    </row>
    <row r="558" spans="1:18" ht="15.6" customHeight="1">
      <c r="A558" s="75" t="s">
        <v>27</v>
      </c>
      <c r="B558" s="76"/>
      <c r="C558" s="76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62"/>
      <c r="R558" s="8"/>
    </row>
    <row r="559" spans="1:18" ht="13.9" customHeight="1">
      <c r="A559" s="74" t="s">
        <v>39</v>
      </c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62"/>
      <c r="R559" s="8"/>
    </row>
    <row r="560" spans="1:18">
      <c r="A560" s="66">
        <v>1</v>
      </c>
      <c r="B560" s="66"/>
      <c r="C560" s="12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3">
        <f t="shared" ref="N560:N569" si="213">(IF(F560="OŽ",IF(L560=1,550.8,IF(L560=2,426.38,IF(L560=3,342.14,IF(L560=4,181.44,IF(L560=5,168.48,IF(L560=6,155.52,IF(L560=7,148.5,IF(L560=8,144,0))))))))+IF(L560&lt;=8,0,IF(L560&lt;=16,137.7,IF(L560&lt;=24,108,IF(L560&lt;=32,80.1,IF(L560&lt;=36,52.2,0)))))-IF(L560&lt;=8,0,IF(L560&lt;=16,(L560-9)*2.754,IF(L560&lt;=24,(L560-17)* 2.754,IF(L560&lt;=32,(L560-25)* 2.754,IF(L560&lt;=36,(L560-33)*2.754,0))))),0)+IF(F560="PČ",IF(L560=1,449,IF(L560=2,314.6,IF(L560=3,238,IF(L560=4,172,IF(L560=5,159,IF(L560=6,145,IF(L560=7,132,IF(L560=8,119,0))))))))+IF(L560&lt;=8,0,IF(L560&lt;=16,88,IF(L560&lt;=24,55,IF(L560&lt;=32,22,0))))-IF(L560&lt;=8,0,IF(L560&lt;=16,(L560-9)*2.245,IF(L560&lt;=24,(L560-17)*2.245,IF(L560&lt;=32,(L560-25)*2.245,0)))),0)+IF(F560="PČneol",IF(L560=1,85,IF(L560=2,64.61,IF(L560=3,50.76,IF(L560=4,16.25,IF(L560=5,15,IF(L560=6,13.75,IF(L560=7,12.5,IF(L560=8,11.25,0))))))))+IF(L560&lt;=8,0,IF(L560&lt;=16,9,0))-IF(L560&lt;=8,0,IF(L560&lt;=16,(L560-9)*0.425,0)),0)+IF(F560="PŽ",IF(L560=1,85,IF(L560=2,59.5,IF(L560=3,45,IF(L560=4,32.5,IF(L560=5,30,IF(L560=6,27.5,IF(L560=7,25,IF(L560=8,22.5,0))))))))+IF(L560&lt;=8,0,IF(L560&lt;=16,19,IF(L560&lt;=24,13,IF(L560&lt;=32,8,0))))-IF(L560&lt;=8,0,IF(L560&lt;=16,(L560-9)*0.425,IF(L560&lt;=24,(L560-17)*0.425,IF(L560&lt;=32,(L560-25)*0.425,0)))),0)+IF(F560="EČ",IF(L560=1,204,IF(L560=2,156.24,IF(L560=3,123.84,IF(L560=4,72,IF(L560=5,66,IF(L560=6,60,IF(L560=7,54,IF(L560=8,48,0))))))))+IF(L560&lt;=8,0,IF(L560&lt;=16,40,IF(L560&lt;=24,25,0)))-IF(L560&lt;=8,0,IF(L560&lt;=16,(L560-9)*1.02,IF(L560&lt;=24,(L560-17)*1.02,0))),0)+IF(F560="EČneol",IF(L560=1,68,IF(L560=2,51.69,IF(L560=3,40.61,IF(L560=4,13,IF(L560=5,12,IF(L560=6,11,IF(L560=7,10,IF(L560=8,9,0)))))))))+IF(F560="EŽ",IF(L560=1,68,IF(L560=2,47.6,IF(L560=3,36,IF(L560=4,18,IF(L560=5,16.5,IF(L560=6,15,IF(L560=7,13.5,IF(L560=8,12,0))))))))+IF(L560&lt;=8,0,IF(L560&lt;=16,10,IF(L560&lt;=24,6,0)))-IF(L560&lt;=8,0,IF(L560&lt;=16,(L560-9)*0.34,IF(L560&lt;=24,(L560-17)*0.34,0))),0)+IF(F560="PT",IF(L560=1,68,IF(L560=2,52.08,IF(L560=3,41.28,IF(L560=4,24,IF(L560=5,22,IF(L560=6,20,IF(L560=7,18,IF(L560=8,16,0))))))))+IF(L560&lt;=8,0,IF(L560&lt;=16,13,IF(L560&lt;=24,9,IF(L560&lt;=32,4,0))))-IF(L560&lt;=8,0,IF(L560&lt;=16,(L560-9)*0.34,IF(L560&lt;=24,(L560-17)*0.34,IF(L560&lt;=32,(L560-25)*0.34,0)))),0)+IF(F560="JOŽ",IF(L560=1,85,IF(L560=2,59.5,IF(L560=3,45,IF(L560=4,32.5,IF(L560=5,30,IF(L560=6,27.5,IF(L560=7,25,IF(L560=8,22.5,0))))))))+IF(L560&lt;=8,0,IF(L560&lt;=16,19,IF(L560&lt;=24,13,0)))-IF(L560&lt;=8,0,IF(L560&lt;=16,(L560-9)*0.425,IF(L560&lt;=24,(L560-17)*0.425,0))),0)+IF(F560="JPČ",IF(L560=1,68,IF(L560=2,47.6,IF(L560=3,36,IF(L560=4,26,IF(L560=5,24,IF(L560=6,22,IF(L560=7,20,IF(L560=8,18,0))))))))+IF(L560&lt;=8,0,IF(L560&lt;=16,13,IF(L560&lt;=24,9,0)))-IF(L560&lt;=8,0,IF(L560&lt;=16,(L560-9)*0.34,IF(L560&lt;=24,(L560-17)*0.34,0))),0)+IF(F560="JEČ",IF(L560=1,34,IF(L560=2,26.04,IF(L560=3,20.6,IF(L560=4,12,IF(L560=5,11,IF(L560=6,10,IF(L560=7,9,IF(L560=8,8,0))))))))+IF(L560&lt;=8,0,IF(L560&lt;=16,6,0))-IF(L560&lt;=8,0,IF(L560&lt;=16,(L560-9)*0.17,0)),0)+IF(F560="JEOF",IF(L560=1,34,IF(L560=2,26.04,IF(L560=3,20.6,IF(L560=4,12,IF(L560=5,11,IF(L560=6,10,IF(L560=7,9,IF(L560=8,8,0))))))))+IF(L560&lt;=8,0,IF(L560&lt;=16,6,0))-IF(L560&lt;=8,0,IF(L560&lt;=16,(L560-9)*0.17,0)),0)+IF(F560="JnPČ",IF(L560=1,51,IF(L560=2,35.7,IF(L560=3,27,IF(L560=4,19.5,IF(L560=5,18,IF(L560=6,16.5,IF(L560=7,15,IF(L560=8,13.5,0))))))))+IF(L560&lt;=8,0,IF(L560&lt;=16,10,0))-IF(L560&lt;=8,0,IF(L560&lt;=16,(L560-9)*0.255,0)),0)+IF(F560="JnEČ",IF(L560=1,25.5,IF(L560=2,19.53,IF(L560=3,15.48,IF(L560=4,9,IF(L560=5,8.25,IF(L560=6,7.5,IF(L560=7,6.75,IF(L560=8,6,0))))))))+IF(L560&lt;=8,0,IF(L560&lt;=16,5,0))-IF(L560&lt;=8,0,IF(L560&lt;=16,(L560-9)*0.1275,0)),0)+IF(F560="JčPČ",IF(L560=1,21.25,IF(L560=2,14.5,IF(L560=3,11.5,IF(L560=4,7,IF(L560=5,6.5,IF(L560=6,6,IF(L560=7,5.5,IF(L560=8,5,0))))))))+IF(L560&lt;=8,0,IF(L560&lt;=16,4,0))-IF(L560&lt;=8,0,IF(L560&lt;=16,(L560-9)*0.10625,0)),0)+IF(F560="JčEČ",IF(L560=1,17,IF(L560=2,13.02,IF(L560=3,10.32,IF(L560=4,6,IF(L560=5,5.5,IF(L560=6,5,IF(L560=7,4.5,IF(L560=8,4,0))))))))+IF(L560&lt;=8,0,IF(L560&lt;=16,3,0))-IF(L560&lt;=8,0,IF(L560&lt;=16,(L560-9)*0.085,0)),0)+IF(F560="NEAK",IF(L560=1,11.48,IF(L560=2,8.79,IF(L560=3,6.97,IF(L560=4,4.05,IF(L560=5,3.71,IF(L560=6,3.38,IF(L560=7,3.04,IF(L560=8,2.7,0))))))))+IF(L560&lt;=8,0,IF(L560&lt;=16,2,IF(L560&lt;=24,1.3,0)))-IF(L560&lt;=8,0,IF(L560&lt;=16,(L560-9)*0.0574,IF(L560&lt;=24,(L560-17)*0.0574,0))),0))*IF(L560&lt;0,1,IF(OR(F560="PČ",F560="PŽ",F560="PT"),IF(J560&lt;32,J560/32,1),1))* IF(L560&lt;0,1,IF(OR(F560="EČ",F560="EŽ",F560="JOŽ",F560="JPČ",F560="NEAK"),IF(J560&lt;24,J560/24,1),1))*IF(L560&lt;0,1,IF(OR(F560="PČneol",F560="JEČ",F560="JEOF",F560="JnPČ",F560="JnEČ",F560="JčPČ",F560="JčEČ"),IF(J560&lt;16,J560/16,1),1))*IF(L560&lt;0,1,IF(F560="EČneol",IF(J560&lt;8,J560/8,1),1))</f>
        <v>0</v>
      </c>
      <c r="O560" s="9">
        <f t="shared" ref="O560:O569" si="214">IF(F560="OŽ",N560,IF(H560="Ne",IF(J560*0.3&lt;J560-L560,N560,0),IF(J560*0.1&lt;J560-L560,N560,0)))</f>
        <v>0</v>
      </c>
      <c r="P560" s="4">
        <f t="shared" ref="P560" si="215">IF(O560=0,0,IF(F560="OŽ",IF(L560&gt;35,0,IF(J560&gt;35,(36-L560)*1.836,((36-L560)-(36-J560))*1.836)),0)+IF(F560="PČ",IF(L560&gt;31,0,IF(J560&gt;31,(32-L560)*1.347,((32-L560)-(32-J560))*1.347)),0)+ IF(F560="PČneol",IF(L560&gt;15,0,IF(J560&gt;15,(16-L560)*0.255,((16-L560)-(16-J560))*0.255)),0)+IF(F560="PŽ",IF(L560&gt;31,0,IF(J560&gt;31,(32-L560)*0.255,((32-L560)-(32-J560))*0.255)),0)+IF(F560="EČ",IF(L560&gt;23,0,IF(J560&gt;23,(24-L560)*0.612,((24-L560)-(24-J560))*0.612)),0)+IF(F560="EČneol",IF(L560&gt;7,0,IF(J560&gt;7,(8-L560)*0.204,((8-L560)-(8-J560))*0.204)),0)+IF(F560="EŽ",IF(L560&gt;23,0,IF(J560&gt;23,(24-L560)*0.204,((24-L560)-(24-J560))*0.204)),0)+IF(F560="PT",IF(L560&gt;31,0,IF(J560&gt;31,(32-L560)*0.204,((32-L560)-(32-J560))*0.204)),0)+IF(F560="JOŽ",IF(L560&gt;23,0,IF(J560&gt;23,(24-L560)*0.255,((24-L560)-(24-J560))*0.255)),0)+IF(F560="JPČ",IF(L560&gt;23,0,IF(J560&gt;23,(24-L560)*0.204,((24-L560)-(24-J560))*0.204)),0)+IF(F560="JEČ",IF(L560&gt;15,0,IF(J560&gt;15,(16-L560)*0.102,((16-L560)-(16-J560))*0.102)),0)+IF(F560="JEOF",IF(L560&gt;15,0,IF(J560&gt;15,(16-L560)*0.102,((16-L560)-(16-J560))*0.102)),0)+IF(F560="JnPČ",IF(L560&gt;15,0,IF(J560&gt;15,(16-L560)*0.153,((16-L560)-(16-J560))*0.153)),0)+IF(F560="JnEČ",IF(L560&gt;15,0,IF(J560&gt;15,(16-L560)*0.0765,((16-L560)-(16-J560))*0.0765)),0)+IF(F560="JčPČ",IF(L560&gt;15,0,IF(J560&gt;15,(16-L560)*0.06375,((16-L560)-(16-J560))*0.06375)),0)+IF(F560="JčEČ",IF(L560&gt;15,0,IF(J560&gt;15,(16-L560)*0.051,((16-L560)-(16-J560))*0.051)),0)+IF(F560="NEAK",IF(L560&gt;23,0,IF(J560&gt;23,(24-L560)*0.03444,((24-L560)-(24-J560))*0.03444)),0))</f>
        <v>0</v>
      </c>
      <c r="Q560" s="11">
        <f t="shared" ref="Q560" si="216">IF(ISERROR(P560*100/N560),0,(P560*100/N560))</f>
        <v>0</v>
      </c>
      <c r="R560" s="10">
        <f t="shared" ref="R560:R569" si="217">IF(Q560&lt;=30,O560+P560,O560+O560*0.3)*IF(G560=1,0.4,IF(G560=2,0.75,IF(G560="1 (kas 4 m. 1 k. nerengiamos)",0.52,1)))*IF(D560="olimpinė",1,IF(M560="Ne",0.5,1))*IF(OR(A$5="Lietuvos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federacija"),IF(OR(J560&lt;8,K560&lt;16),0,1),1)*E560*IF(I560&lt;=1,1,1/I560)*IF(OR(A$5="Lietuvos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1" spans="1:18">
      <c r="A561" s="66">
        <v>2</v>
      </c>
      <c r="B561" s="66"/>
      <c r="C561" s="12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3">
        <f t="shared" si="213"/>
        <v>0</v>
      </c>
      <c r="O561" s="9">
        <f t="shared" si="214"/>
        <v>0</v>
      </c>
      <c r="P561" s="4">
        <f t="shared" ref="P561:P569" si="218">IF(O561=0,0,IF(F561="OŽ",IF(L561&gt;35,0,IF(J561&gt;35,(36-L561)*1.836,((36-L561)-(36-J561))*1.836)),0)+IF(F561="PČ",IF(L561&gt;31,0,IF(J561&gt;31,(32-L561)*1.347,((32-L561)-(32-J561))*1.347)),0)+ IF(F561="PČneol",IF(L561&gt;15,0,IF(J561&gt;15,(16-L561)*0.255,((16-L561)-(16-J561))*0.255)),0)+IF(F561="PŽ",IF(L561&gt;31,0,IF(J561&gt;31,(32-L561)*0.255,((32-L561)-(32-J561))*0.255)),0)+IF(F561="EČ",IF(L561&gt;23,0,IF(J561&gt;23,(24-L561)*0.612,((24-L561)-(24-J561))*0.612)),0)+IF(F561="EČneol",IF(L561&gt;7,0,IF(J561&gt;7,(8-L561)*0.204,((8-L561)-(8-J561))*0.204)),0)+IF(F561="EŽ",IF(L561&gt;23,0,IF(J561&gt;23,(24-L561)*0.204,((24-L561)-(24-J561))*0.204)),0)+IF(F561="PT",IF(L561&gt;31,0,IF(J561&gt;31,(32-L561)*0.204,((32-L561)-(32-J561))*0.204)),0)+IF(F561="JOŽ",IF(L561&gt;23,0,IF(J561&gt;23,(24-L561)*0.255,((24-L561)-(24-J561))*0.255)),0)+IF(F561="JPČ",IF(L561&gt;23,0,IF(J561&gt;23,(24-L561)*0.204,((24-L561)-(24-J561))*0.204)),0)+IF(F561="JEČ",IF(L561&gt;15,0,IF(J561&gt;15,(16-L561)*0.102,((16-L561)-(16-J561))*0.102)),0)+IF(F561="JEOF",IF(L561&gt;15,0,IF(J561&gt;15,(16-L561)*0.102,((16-L561)-(16-J561))*0.102)),0)+IF(F561="JnPČ",IF(L561&gt;15,0,IF(J561&gt;15,(16-L561)*0.153,((16-L561)-(16-J561))*0.153)),0)+IF(F561="JnEČ",IF(L561&gt;15,0,IF(J561&gt;15,(16-L561)*0.0765,((16-L561)-(16-J561))*0.0765)),0)+IF(F561="JčPČ",IF(L561&gt;15,0,IF(J561&gt;15,(16-L561)*0.06375,((16-L561)-(16-J561))*0.06375)),0)+IF(F561="JčEČ",IF(L561&gt;15,0,IF(J561&gt;15,(16-L561)*0.051,((16-L561)-(16-J561))*0.051)),0)+IF(F561="NEAK",IF(L561&gt;23,0,IF(J561&gt;23,(24-L561)*0.03444,((24-L561)-(24-J561))*0.03444)),0))</f>
        <v>0</v>
      </c>
      <c r="Q561" s="11">
        <f t="shared" ref="Q561:Q569" si="219">IF(ISERROR(P561*100/N561),0,(P561*100/N561))</f>
        <v>0</v>
      </c>
      <c r="R561" s="10">
        <f t="shared" si="217"/>
        <v>0</v>
      </c>
    </row>
    <row r="562" spans="1:18">
      <c r="A562" s="66">
        <v>3</v>
      </c>
      <c r="B562" s="66"/>
      <c r="C562" s="12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3">
        <f t="shared" si="213"/>
        <v>0</v>
      </c>
      <c r="O562" s="9">
        <f t="shared" si="214"/>
        <v>0</v>
      </c>
      <c r="P562" s="4">
        <f t="shared" si="218"/>
        <v>0</v>
      </c>
      <c r="Q562" s="11">
        <f t="shared" si="219"/>
        <v>0</v>
      </c>
      <c r="R562" s="10">
        <f t="shared" si="217"/>
        <v>0</v>
      </c>
    </row>
    <row r="563" spans="1:18">
      <c r="A563" s="66">
        <v>4</v>
      </c>
      <c r="B563" s="66"/>
      <c r="C563" s="12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3">
        <f t="shared" si="213"/>
        <v>0</v>
      </c>
      <c r="O563" s="9">
        <f t="shared" si="214"/>
        <v>0</v>
      </c>
      <c r="P563" s="4">
        <f t="shared" si="218"/>
        <v>0</v>
      </c>
      <c r="Q563" s="11">
        <f t="shared" si="219"/>
        <v>0</v>
      </c>
      <c r="R563" s="10">
        <f t="shared" si="217"/>
        <v>0</v>
      </c>
    </row>
    <row r="564" spans="1:18">
      <c r="A564" s="66">
        <v>5</v>
      </c>
      <c r="B564" s="66"/>
      <c r="C564" s="12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3">
        <f t="shared" si="213"/>
        <v>0</v>
      </c>
      <c r="O564" s="9">
        <f t="shared" si="214"/>
        <v>0</v>
      </c>
      <c r="P564" s="4">
        <f t="shared" si="218"/>
        <v>0</v>
      </c>
      <c r="Q564" s="11">
        <f t="shared" si="219"/>
        <v>0</v>
      </c>
      <c r="R564" s="10">
        <f t="shared" si="217"/>
        <v>0</v>
      </c>
    </row>
    <row r="565" spans="1:18">
      <c r="A565" s="66">
        <v>6</v>
      </c>
      <c r="B565" s="66"/>
      <c r="C565" s="12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3">
        <f t="shared" si="213"/>
        <v>0</v>
      </c>
      <c r="O565" s="9">
        <f t="shared" si="214"/>
        <v>0</v>
      </c>
      <c r="P565" s="4">
        <f t="shared" si="218"/>
        <v>0</v>
      </c>
      <c r="Q565" s="11">
        <f t="shared" si="219"/>
        <v>0</v>
      </c>
      <c r="R565" s="10">
        <f t="shared" si="217"/>
        <v>0</v>
      </c>
    </row>
    <row r="566" spans="1:18">
      <c r="A566" s="66">
        <v>7</v>
      </c>
      <c r="B566" s="66"/>
      <c r="C566" s="12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3">
        <f t="shared" si="213"/>
        <v>0</v>
      </c>
      <c r="O566" s="9">
        <f t="shared" si="214"/>
        <v>0</v>
      </c>
      <c r="P566" s="4">
        <f t="shared" si="218"/>
        <v>0</v>
      </c>
      <c r="Q566" s="11">
        <f t="shared" si="219"/>
        <v>0</v>
      </c>
      <c r="R566" s="10">
        <f t="shared" si="217"/>
        <v>0</v>
      </c>
    </row>
    <row r="567" spans="1:18">
      <c r="A567" s="66">
        <v>8</v>
      </c>
      <c r="B567" s="66"/>
      <c r="C567" s="12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3">
        <f t="shared" si="213"/>
        <v>0</v>
      </c>
      <c r="O567" s="9">
        <f t="shared" si="214"/>
        <v>0</v>
      </c>
      <c r="P567" s="4">
        <f t="shared" si="218"/>
        <v>0</v>
      </c>
      <c r="Q567" s="11">
        <f t="shared" si="219"/>
        <v>0</v>
      </c>
      <c r="R567" s="10">
        <f t="shared" si="217"/>
        <v>0</v>
      </c>
    </row>
    <row r="568" spans="1:18">
      <c r="A568" s="66">
        <v>9</v>
      </c>
      <c r="B568" s="66"/>
      <c r="C568" s="12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3">
        <f t="shared" si="213"/>
        <v>0</v>
      </c>
      <c r="O568" s="9">
        <f t="shared" si="214"/>
        <v>0</v>
      </c>
      <c r="P568" s="4">
        <f t="shared" si="218"/>
        <v>0</v>
      </c>
      <c r="Q568" s="11">
        <f t="shared" si="219"/>
        <v>0</v>
      </c>
      <c r="R568" s="10">
        <f t="shared" si="217"/>
        <v>0</v>
      </c>
    </row>
    <row r="569" spans="1:18">
      <c r="A569" s="66">
        <v>10</v>
      </c>
      <c r="B569" s="66"/>
      <c r="C569" s="12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3">
        <f t="shared" si="213"/>
        <v>0</v>
      </c>
      <c r="O569" s="9">
        <f t="shared" si="214"/>
        <v>0</v>
      </c>
      <c r="P569" s="4">
        <f t="shared" si="218"/>
        <v>0</v>
      </c>
      <c r="Q569" s="11">
        <f t="shared" si="219"/>
        <v>0</v>
      </c>
      <c r="R569" s="10">
        <f t="shared" si="217"/>
        <v>0</v>
      </c>
    </row>
    <row r="570" spans="1:18" ht="13.9" customHeight="1">
      <c r="A570" s="71" t="s">
        <v>34</v>
      </c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3"/>
      <c r="R570" s="10">
        <f>SUM(R560:R569)</f>
        <v>0</v>
      </c>
    </row>
    <row r="571" spans="1:18" ht="15.75">
      <c r="A571" s="24" t="s">
        <v>116</v>
      </c>
      <c r="B571" s="24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6"/>
    </row>
    <row r="572" spans="1:18">
      <c r="A572" s="48" t="s">
        <v>44</v>
      </c>
      <c r="B572" s="48"/>
      <c r="C572" s="48"/>
      <c r="D572" s="48"/>
      <c r="E572" s="48"/>
      <c r="F572" s="48"/>
      <c r="G572" s="48"/>
      <c r="H572" s="48"/>
      <c r="I572" s="48"/>
      <c r="J572" s="15"/>
      <c r="K572" s="15"/>
      <c r="L572" s="15"/>
      <c r="M572" s="15"/>
      <c r="N572" s="15"/>
      <c r="O572" s="15"/>
      <c r="P572" s="15"/>
      <c r="Q572" s="15"/>
      <c r="R572" s="16"/>
    </row>
    <row r="573" spans="1:18" s="8" customFormat="1">
      <c r="A573" s="48"/>
      <c r="B573" s="48"/>
      <c r="C573" s="48"/>
      <c r="D573" s="48"/>
      <c r="E573" s="48"/>
      <c r="F573" s="48"/>
      <c r="G573" s="48"/>
      <c r="H573" s="48"/>
      <c r="I573" s="48"/>
      <c r="J573" s="15"/>
      <c r="K573" s="15"/>
      <c r="L573" s="15"/>
      <c r="M573" s="15"/>
      <c r="N573" s="15"/>
      <c r="O573" s="15"/>
      <c r="P573" s="15"/>
      <c r="Q573" s="15"/>
      <c r="R573" s="16"/>
    </row>
    <row r="574" spans="1:18">
      <c r="A574" s="74" t="s">
        <v>115</v>
      </c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62"/>
      <c r="R574" s="8"/>
    </row>
    <row r="575" spans="1:18" ht="18">
      <c r="A575" s="75" t="s">
        <v>27</v>
      </c>
      <c r="B575" s="76"/>
      <c r="C575" s="76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62"/>
      <c r="R575" s="8"/>
    </row>
    <row r="576" spans="1:18">
      <c r="A576" s="74" t="s">
        <v>39</v>
      </c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62"/>
      <c r="R576" s="8"/>
    </row>
    <row r="577" spans="1:18">
      <c r="A577" s="66">
        <v>1</v>
      </c>
      <c r="B577" s="66"/>
      <c r="C577" s="12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3">
        <f t="shared" ref="N577:N586" si="220">(IF(F577="OŽ",IF(L577=1,550.8,IF(L577=2,426.38,IF(L577=3,342.14,IF(L577=4,181.44,IF(L577=5,168.48,IF(L577=6,155.52,IF(L577=7,148.5,IF(L577=8,144,0))))))))+IF(L577&lt;=8,0,IF(L577&lt;=16,137.7,IF(L577&lt;=24,108,IF(L577&lt;=32,80.1,IF(L577&lt;=36,52.2,0)))))-IF(L577&lt;=8,0,IF(L577&lt;=16,(L577-9)*2.754,IF(L577&lt;=24,(L577-17)* 2.754,IF(L577&lt;=32,(L577-25)* 2.754,IF(L577&lt;=36,(L577-33)*2.754,0))))),0)+IF(F577="PČ",IF(L577=1,449,IF(L577=2,314.6,IF(L577=3,238,IF(L577=4,172,IF(L577=5,159,IF(L577=6,145,IF(L577=7,132,IF(L577=8,119,0))))))))+IF(L577&lt;=8,0,IF(L577&lt;=16,88,IF(L577&lt;=24,55,IF(L577&lt;=32,22,0))))-IF(L577&lt;=8,0,IF(L577&lt;=16,(L577-9)*2.245,IF(L577&lt;=24,(L577-17)*2.245,IF(L577&lt;=32,(L577-25)*2.245,0)))),0)+IF(F577="PČneol",IF(L577=1,85,IF(L577=2,64.61,IF(L577=3,50.76,IF(L577=4,16.25,IF(L577=5,15,IF(L577=6,13.75,IF(L577=7,12.5,IF(L577=8,11.25,0))))))))+IF(L577&lt;=8,0,IF(L577&lt;=16,9,0))-IF(L577&lt;=8,0,IF(L577&lt;=16,(L577-9)*0.425,0)),0)+IF(F577="PŽ",IF(L577=1,85,IF(L577=2,59.5,IF(L577=3,45,IF(L577=4,32.5,IF(L577=5,30,IF(L577=6,27.5,IF(L577=7,25,IF(L577=8,22.5,0))))))))+IF(L577&lt;=8,0,IF(L577&lt;=16,19,IF(L577&lt;=24,13,IF(L577&lt;=32,8,0))))-IF(L577&lt;=8,0,IF(L577&lt;=16,(L577-9)*0.425,IF(L577&lt;=24,(L577-17)*0.425,IF(L577&lt;=32,(L577-25)*0.425,0)))),0)+IF(F577="EČ",IF(L577=1,204,IF(L577=2,156.24,IF(L577=3,123.84,IF(L577=4,72,IF(L577=5,66,IF(L577=6,60,IF(L577=7,54,IF(L577=8,48,0))))))))+IF(L577&lt;=8,0,IF(L577&lt;=16,40,IF(L577&lt;=24,25,0)))-IF(L577&lt;=8,0,IF(L577&lt;=16,(L577-9)*1.02,IF(L577&lt;=24,(L577-17)*1.02,0))),0)+IF(F577="EČneol",IF(L577=1,68,IF(L577=2,51.69,IF(L577=3,40.61,IF(L577=4,13,IF(L577=5,12,IF(L577=6,11,IF(L577=7,10,IF(L577=8,9,0)))))))))+IF(F577="EŽ",IF(L577=1,68,IF(L577=2,47.6,IF(L577=3,36,IF(L577=4,18,IF(L577=5,16.5,IF(L577=6,15,IF(L577=7,13.5,IF(L577=8,12,0))))))))+IF(L577&lt;=8,0,IF(L577&lt;=16,10,IF(L577&lt;=24,6,0)))-IF(L577&lt;=8,0,IF(L577&lt;=16,(L577-9)*0.34,IF(L577&lt;=24,(L577-17)*0.34,0))),0)+IF(F577="PT",IF(L577=1,68,IF(L577=2,52.08,IF(L577=3,41.28,IF(L577=4,24,IF(L577=5,22,IF(L577=6,20,IF(L577=7,18,IF(L577=8,16,0))))))))+IF(L577&lt;=8,0,IF(L577&lt;=16,13,IF(L577&lt;=24,9,IF(L577&lt;=32,4,0))))-IF(L577&lt;=8,0,IF(L577&lt;=16,(L577-9)*0.34,IF(L577&lt;=24,(L577-17)*0.34,IF(L577&lt;=32,(L577-25)*0.34,0)))),0)+IF(F577="JOŽ",IF(L577=1,85,IF(L577=2,59.5,IF(L577=3,45,IF(L577=4,32.5,IF(L577=5,30,IF(L577=6,27.5,IF(L577=7,25,IF(L577=8,22.5,0))))))))+IF(L577&lt;=8,0,IF(L577&lt;=16,19,IF(L577&lt;=24,13,0)))-IF(L577&lt;=8,0,IF(L577&lt;=16,(L577-9)*0.425,IF(L577&lt;=24,(L577-17)*0.425,0))),0)+IF(F577="JPČ",IF(L577=1,68,IF(L577=2,47.6,IF(L577=3,36,IF(L577=4,26,IF(L577=5,24,IF(L577=6,22,IF(L577=7,20,IF(L577=8,18,0))))))))+IF(L577&lt;=8,0,IF(L577&lt;=16,13,IF(L577&lt;=24,9,0)))-IF(L577&lt;=8,0,IF(L577&lt;=16,(L577-9)*0.34,IF(L577&lt;=24,(L577-17)*0.34,0))),0)+IF(F577="JEČ",IF(L577=1,34,IF(L577=2,26.04,IF(L577=3,20.6,IF(L577=4,12,IF(L577=5,11,IF(L577=6,10,IF(L577=7,9,IF(L577=8,8,0))))))))+IF(L577&lt;=8,0,IF(L577&lt;=16,6,0))-IF(L577&lt;=8,0,IF(L577&lt;=16,(L577-9)*0.17,0)),0)+IF(F577="JEOF",IF(L577=1,34,IF(L577=2,26.04,IF(L577=3,20.6,IF(L577=4,12,IF(L577=5,11,IF(L577=6,10,IF(L577=7,9,IF(L577=8,8,0))))))))+IF(L577&lt;=8,0,IF(L577&lt;=16,6,0))-IF(L577&lt;=8,0,IF(L577&lt;=16,(L577-9)*0.17,0)),0)+IF(F577="JnPČ",IF(L577=1,51,IF(L577=2,35.7,IF(L577=3,27,IF(L577=4,19.5,IF(L577=5,18,IF(L577=6,16.5,IF(L577=7,15,IF(L577=8,13.5,0))))))))+IF(L577&lt;=8,0,IF(L577&lt;=16,10,0))-IF(L577&lt;=8,0,IF(L577&lt;=16,(L577-9)*0.255,0)),0)+IF(F577="JnEČ",IF(L577=1,25.5,IF(L577=2,19.53,IF(L577=3,15.48,IF(L577=4,9,IF(L577=5,8.25,IF(L577=6,7.5,IF(L577=7,6.75,IF(L577=8,6,0))))))))+IF(L577&lt;=8,0,IF(L577&lt;=16,5,0))-IF(L577&lt;=8,0,IF(L577&lt;=16,(L577-9)*0.1275,0)),0)+IF(F577="JčPČ",IF(L577=1,21.25,IF(L577=2,14.5,IF(L577=3,11.5,IF(L577=4,7,IF(L577=5,6.5,IF(L577=6,6,IF(L577=7,5.5,IF(L577=8,5,0))))))))+IF(L577&lt;=8,0,IF(L577&lt;=16,4,0))-IF(L577&lt;=8,0,IF(L577&lt;=16,(L577-9)*0.10625,0)),0)+IF(F577="JčEČ",IF(L577=1,17,IF(L577=2,13.02,IF(L577=3,10.32,IF(L577=4,6,IF(L577=5,5.5,IF(L577=6,5,IF(L577=7,4.5,IF(L577=8,4,0))))))))+IF(L577&lt;=8,0,IF(L577&lt;=16,3,0))-IF(L577&lt;=8,0,IF(L577&lt;=16,(L577-9)*0.085,0)),0)+IF(F577="NEAK",IF(L577=1,11.48,IF(L577=2,8.79,IF(L577=3,6.97,IF(L577=4,4.05,IF(L577=5,3.71,IF(L577=6,3.38,IF(L577=7,3.04,IF(L577=8,2.7,0))))))))+IF(L577&lt;=8,0,IF(L577&lt;=16,2,IF(L577&lt;=24,1.3,0)))-IF(L577&lt;=8,0,IF(L577&lt;=16,(L577-9)*0.0574,IF(L577&lt;=24,(L577-17)*0.0574,0))),0))*IF(L577&lt;0,1,IF(OR(F577="PČ",F577="PŽ",F577="PT"),IF(J577&lt;32,J577/32,1),1))* IF(L577&lt;0,1,IF(OR(F577="EČ",F577="EŽ",F577="JOŽ",F577="JPČ",F577="NEAK"),IF(J577&lt;24,J577/24,1),1))*IF(L577&lt;0,1,IF(OR(F577="PČneol",F577="JEČ",F577="JEOF",F577="JnPČ",F577="JnEČ",F577="JčPČ",F577="JčEČ"),IF(J577&lt;16,J577/16,1),1))*IF(L577&lt;0,1,IF(F577="EČneol",IF(J577&lt;8,J577/8,1),1))</f>
        <v>0</v>
      </c>
      <c r="O577" s="9">
        <f t="shared" ref="O577:O586" si="221">IF(F577="OŽ",N577,IF(H577="Ne",IF(J577*0.3&lt;J577-L577,N577,0),IF(J577*0.1&lt;J577-L577,N577,0)))</f>
        <v>0</v>
      </c>
      <c r="P577" s="4">
        <f t="shared" ref="P577" si="222">IF(O577=0,0,IF(F577="OŽ",IF(L577&gt;35,0,IF(J577&gt;35,(36-L577)*1.836,((36-L577)-(36-J577))*1.836)),0)+IF(F577="PČ",IF(L577&gt;31,0,IF(J577&gt;31,(32-L577)*1.347,((32-L577)-(32-J577))*1.347)),0)+ IF(F577="PČneol",IF(L577&gt;15,0,IF(J577&gt;15,(16-L577)*0.255,((16-L577)-(16-J577))*0.255)),0)+IF(F577="PŽ",IF(L577&gt;31,0,IF(J577&gt;31,(32-L577)*0.255,((32-L577)-(32-J577))*0.255)),0)+IF(F577="EČ",IF(L577&gt;23,0,IF(J577&gt;23,(24-L577)*0.612,((24-L577)-(24-J577))*0.612)),0)+IF(F577="EČneol",IF(L577&gt;7,0,IF(J577&gt;7,(8-L577)*0.204,((8-L577)-(8-J577))*0.204)),0)+IF(F577="EŽ",IF(L577&gt;23,0,IF(J577&gt;23,(24-L577)*0.204,((24-L577)-(24-J577))*0.204)),0)+IF(F577="PT",IF(L577&gt;31,0,IF(J577&gt;31,(32-L577)*0.204,((32-L577)-(32-J577))*0.204)),0)+IF(F577="JOŽ",IF(L577&gt;23,0,IF(J577&gt;23,(24-L577)*0.255,((24-L577)-(24-J577))*0.255)),0)+IF(F577="JPČ",IF(L577&gt;23,0,IF(J577&gt;23,(24-L577)*0.204,((24-L577)-(24-J577))*0.204)),0)+IF(F577="JEČ",IF(L577&gt;15,0,IF(J577&gt;15,(16-L577)*0.102,((16-L577)-(16-J577))*0.102)),0)+IF(F577="JEOF",IF(L577&gt;15,0,IF(J577&gt;15,(16-L577)*0.102,((16-L577)-(16-J577))*0.102)),0)+IF(F577="JnPČ",IF(L577&gt;15,0,IF(J577&gt;15,(16-L577)*0.153,((16-L577)-(16-J577))*0.153)),0)+IF(F577="JnEČ",IF(L577&gt;15,0,IF(J577&gt;15,(16-L577)*0.0765,((16-L577)-(16-J577))*0.0765)),0)+IF(F577="JčPČ",IF(L577&gt;15,0,IF(J577&gt;15,(16-L577)*0.06375,((16-L577)-(16-J577))*0.06375)),0)+IF(F577="JčEČ",IF(L577&gt;15,0,IF(J577&gt;15,(16-L577)*0.051,((16-L577)-(16-J577))*0.051)),0)+IF(F577="NEAK",IF(L577&gt;23,0,IF(J577&gt;23,(24-L577)*0.03444,((24-L577)-(24-J577))*0.03444)),0))</f>
        <v>0</v>
      </c>
      <c r="Q577" s="11">
        <f t="shared" ref="Q577" si="223">IF(ISERROR(P577*100/N577),0,(P577*100/N577))</f>
        <v>0</v>
      </c>
      <c r="R577" s="10">
        <f t="shared" ref="R577:R586" si="224">IF(Q577&lt;=30,O577+P577,O577+O577*0.3)*IF(G577=1,0.4,IF(G577=2,0.75,IF(G577="1 (kas 4 m. 1 k. nerengiamos)",0.52,1)))*IF(D577="olimpinė",1,IF(M577="Ne",0.5,1))*IF(OR(A$5="Lietuvos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federacija"),IF(OR(J577&lt;8,K577&lt;16),0,1),1)*E577*IF(I577&lt;=1,1,1/I577)*IF(OR(A$5="Lietuvos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8" spans="1:18">
      <c r="A578" s="66">
        <v>2</v>
      </c>
      <c r="B578" s="66"/>
      <c r="C578" s="12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3">
        <f t="shared" si="220"/>
        <v>0</v>
      </c>
      <c r="O578" s="9">
        <f t="shared" si="221"/>
        <v>0</v>
      </c>
      <c r="P578" s="4">
        <f t="shared" ref="P578:P586" si="225">IF(O578=0,0,IF(F578="OŽ",IF(L578&gt;35,0,IF(J578&gt;35,(36-L578)*1.836,((36-L578)-(36-J578))*1.836)),0)+IF(F578="PČ",IF(L578&gt;31,0,IF(J578&gt;31,(32-L578)*1.347,((32-L578)-(32-J578))*1.347)),0)+ IF(F578="PČneol",IF(L578&gt;15,0,IF(J578&gt;15,(16-L578)*0.255,((16-L578)-(16-J578))*0.255)),0)+IF(F578="PŽ",IF(L578&gt;31,0,IF(J578&gt;31,(32-L578)*0.255,((32-L578)-(32-J578))*0.255)),0)+IF(F578="EČ",IF(L578&gt;23,0,IF(J578&gt;23,(24-L578)*0.612,((24-L578)-(24-J578))*0.612)),0)+IF(F578="EČneol",IF(L578&gt;7,0,IF(J578&gt;7,(8-L578)*0.204,((8-L578)-(8-J578))*0.204)),0)+IF(F578="EŽ",IF(L578&gt;23,0,IF(J578&gt;23,(24-L578)*0.204,((24-L578)-(24-J578))*0.204)),0)+IF(F578="PT",IF(L578&gt;31,0,IF(J578&gt;31,(32-L578)*0.204,((32-L578)-(32-J578))*0.204)),0)+IF(F578="JOŽ",IF(L578&gt;23,0,IF(J578&gt;23,(24-L578)*0.255,((24-L578)-(24-J578))*0.255)),0)+IF(F578="JPČ",IF(L578&gt;23,0,IF(J578&gt;23,(24-L578)*0.204,((24-L578)-(24-J578))*0.204)),0)+IF(F578="JEČ",IF(L578&gt;15,0,IF(J578&gt;15,(16-L578)*0.102,((16-L578)-(16-J578))*0.102)),0)+IF(F578="JEOF",IF(L578&gt;15,0,IF(J578&gt;15,(16-L578)*0.102,((16-L578)-(16-J578))*0.102)),0)+IF(F578="JnPČ",IF(L578&gt;15,0,IF(J578&gt;15,(16-L578)*0.153,((16-L578)-(16-J578))*0.153)),0)+IF(F578="JnEČ",IF(L578&gt;15,0,IF(J578&gt;15,(16-L578)*0.0765,((16-L578)-(16-J578))*0.0765)),0)+IF(F578="JčPČ",IF(L578&gt;15,0,IF(J578&gt;15,(16-L578)*0.06375,((16-L578)-(16-J578))*0.06375)),0)+IF(F578="JčEČ",IF(L578&gt;15,0,IF(J578&gt;15,(16-L578)*0.051,((16-L578)-(16-J578))*0.051)),0)+IF(F578="NEAK",IF(L578&gt;23,0,IF(J578&gt;23,(24-L578)*0.03444,((24-L578)-(24-J578))*0.03444)),0))</f>
        <v>0</v>
      </c>
      <c r="Q578" s="11">
        <f t="shared" ref="Q578:Q586" si="226">IF(ISERROR(P578*100/N578),0,(P578*100/N578))</f>
        <v>0</v>
      </c>
      <c r="R578" s="10">
        <f t="shared" si="224"/>
        <v>0</v>
      </c>
    </row>
    <row r="579" spans="1:18">
      <c r="A579" s="66">
        <v>3</v>
      </c>
      <c r="B579" s="66"/>
      <c r="C579" s="12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3">
        <f t="shared" si="220"/>
        <v>0</v>
      </c>
      <c r="O579" s="9">
        <f t="shared" si="221"/>
        <v>0</v>
      </c>
      <c r="P579" s="4">
        <f t="shared" si="225"/>
        <v>0</v>
      </c>
      <c r="Q579" s="11">
        <f t="shared" si="226"/>
        <v>0</v>
      </c>
      <c r="R579" s="10">
        <f t="shared" si="224"/>
        <v>0</v>
      </c>
    </row>
    <row r="580" spans="1:18">
      <c r="A580" s="66">
        <v>4</v>
      </c>
      <c r="B580" s="66"/>
      <c r="C580" s="12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3">
        <f t="shared" si="220"/>
        <v>0</v>
      </c>
      <c r="O580" s="9">
        <f t="shared" si="221"/>
        <v>0</v>
      </c>
      <c r="P580" s="4">
        <f t="shared" si="225"/>
        <v>0</v>
      </c>
      <c r="Q580" s="11">
        <f t="shared" si="226"/>
        <v>0</v>
      </c>
      <c r="R580" s="10">
        <f t="shared" si="224"/>
        <v>0</v>
      </c>
    </row>
    <row r="581" spans="1:18">
      <c r="A581" s="66">
        <v>5</v>
      </c>
      <c r="B581" s="66"/>
      <c r="C581" s="12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3">
        <f t="shared" si="220"/>
        <v>0</v>
      </c>
      <c r="O581" s="9">
        <f t="shared" si="221"/>
        <v>0</v>
      </c>
      <c r="P581" s="4">
        <f t="shared" si="225"/>
        <v>0</v>
      </c>
      <c r="Q581" s="11">
        <f t="shared" si="226"/>
        <v>0</v>
      </c>
      <c r="R581" s="10">
        <f t="shared" si="224"/>
        <v>0</v>
      </c>
    </row>
    <row r="582" spans="1:18">
      <c r="A582" s="66">
        <v>6</v>
      </c>
      <c r="B582" s="66"/>
      <c r="C582" s="12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3">
        <f t="shared" si="220"/>
        <v>0</v>
      </c>
      <c r="O582" s="9">
        <f t="shared" si="221"/>
        <v>0</v>
      </c>
      <c r="P582" s="4">
        <f t="shared" si="225"/>
        <v>0</v>
      </c>
      <c r="Q582" s="11">
        <f t="shared" si="226"/>
        <v>0</v>
      </c>
      <c r="R582" s="10">
        <f t="shared" si="224"/>
        <v>0</v>
      </c>
    </row>
    <row r="583" spans="1:18">
      <c r="A583" s="66">
        <v>7</v>
      </c>
      <c r="B583" s="66"/>
      <c r="C583" s="12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3">
        <f t="shared" si="220"/>
        <v>0</v>
      </c>
      <c r="O583" s="9">
        <f t="shared" si="221"/>
        <v>0</v>
      </c>
      <c r="P583" s="4">
        <f t="shared" si="225"/>
        <v>0</v>
      </c>
      <c r="Q583" s="11">
        <f t="shared" si="226"/>
        <v>0</v>
      </c>
      <c r="R583" s="10">
        <f t="shared" si="224"/>
        <v>0</v>
      </c>
    </row>
    <row r="584" spans="1:18">
      <c r="A584" s="66">
        <v>8</v>
      </c>
      <c r="B584" s="66"/>
      <c r="C584" s="12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3">
        <f t="shared" si="220"/>
        <v>0</v>
      </c>
      <c r="O584" s="9">
        <f t="shared" si="221"/>
        <v>0</v>
      </c>
      <c r="P584" s="4">
        <f t="shared" si="225"/>
        <v>0</v>
      </c>
      <c r="Q584" s="11">
        <f t="shared" si="226"/>
        <v>0</v>
      </c>
      <c r="R584" s="10">
        <f t="shared" si="224"/>
        <v>0</v>
      </c>
    </row>
    <row r="585" spans="1:18">
      <c r="A585" s="66">
        <v>9</v>
      </c>
      <c r="B585" s="66"/>
      <c r="C585" s="12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3">
        <f t="shared" si="220"/>
        <v>0</v>
      </c>
      <c r="O585" s="9">
        <f t="shared" si="221"/>
        <v>0</v>
      </c>
      <c r="P585" s="4">
        <f t="shared" si="225"/>
        <v>0</v>
      </c>
      <c r="Q585" s="11">
        <f t="shared" si="226"/>
        <v>0</v>
      </c>
      <c r="R585" s="10">
        <f t="shared" si="224"/>
        <v>0</v>
      </c>
    </row>
    <row r="586" spans="1:18">
      <c r="A586" s="66">
        <v>10</v>
      </c>
      <c r="B586" s="66"/>
      <c r="C586" s="12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3">
        <f t="shared" si="220"/>
        <v>0</v>
      </c>
      <c r="O586" s="9">
        <f t="shared" si="221"/>
        <v>0</v>
      </c>
      <c r="P586" s="4">
        <f t="shared" si="225"/>
        <v>0</v>
      </c>
      <c r="Q586" s="11">
        <f t="shared" si="226"/>
        <v>0</v>
      </c>
      <c r="R586" s="10">
        <f t="shared" si="224"/>
        <v>0</v>
      </c>
    </row>
    <row r="587" spans="1:18">
      <c r="A587" s="71" t="s">
        <v>34</v>
      </c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3"/>
      <c r="R587" s="10">
        <f>SUM(R577:R586)</f>
        <v>0</v>
      </c>
    </row>
    <row r="588" spans="1:18" ht="15.75">
      <c r="A588" s="24" t="s">
        <v>116</v>
      </c>
      <c r="B588" s="24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6"/>
    </row>
    <row r="589" spans="1:18">
      <c r="A589" s="48" t="s">
        <v>44</v>
      </c>
      <c r="B589" s="48"/>
      <c r="C589" s="48"/>
      <c r="D589" s="48"/>
      <c r="E589" s="48"/>
      <c r="F589" s="48"/>
      <c r="G589" s="48"/>
      <c r="H589" s="48"/>
      <c r="I589" s="48"/>
      <c r="J589" s="15"/>
      <c r="K589" s="15"/>
      <c r="L589" s="15"/>
      <c r="M589" s="15"/>
      <c r="N589" s="15"/>
      <c r="O589" s="15"/>
      <c r="P589" s="15"/>
      <c r="Q589" s="15"/>
      <c r="R589" s="16"/>
    </row>
    <row r="590" spans="1:18" s="8" customFormat="1">
      <c r="A590" s="48"/>
      <c r="B590" s="48"/>
      <c r="C590" s="48"/>
      <c r="D590" s="48"/>
      <c r="E590" s="48"/>
      <c r="F590" s="48"/>
      <c r="G590" s="48"/>
      <c r="H590" s="48"/>
      <c r="I590" s="48"/>
      <c r="J590" s="15"/>
      <c r="K590" s="15"/>
      <c r="L590" s="15"/>
      <c r="M590" s="15"/>
      <c r="N590" s="15"/>
      <c r="O590" s="15"/>
      <c r="P590" s="15"/>
      <c r="Q590" s="15"/>
      <c r="R590" s="16"/>
    </row>
    <row r="591" spans="1:18">
      <c r="A591" s="74" t="s">
        <v>115</v>
      </c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62"/>
      <c r="R591" s="8"/>
    </row>
    <row r="592" spans="1:18" ht="18">
      <c r="A592" s="75" t="s">
        <v>27</v>
      </c>
      <c r="B592" s="76"/>
      <c r="C592" s="76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62"/>
      <c r="R592" s="8"/>
    </row>
    <row r="593" spans="1:18">
      <c r="A593" s="74" t="s">
        <v>39</v>
      </c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62"/>
      <c r="R593" s="8"/>
    </row>
    <row r="594" spans="1:18">
      <c r="A594" s="66">
        <v>1</v>
      </c>
      <c r="B594" s="66"/>
      <c r="C594" s="12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3">
        <f t="shared" ref="N594:N603" si="227">(IF(F594="OŽ",IF(L594=1,550.8,IF(L594=2,426.38,IF(L594=3,342.14,IF(L594=4,181.44,IF(L594=5,168.48,IF(L594=6,155.52,IF(L594=7,148.5,IF(L594=8,144,0))))))))+IF(L594&lt;=8,0,IF(L594&lt;=16,137.7,IF(L594&lt;=24,108,IF(L594&lt;=32,80.1,IF(L594&lt;=36,52.2,0)))))-IF(L594&lt;=8,0,IF(L594&lt;=16,(L594-9)*2.754,IF(L594&lt;=24,(L594-17)* 2.754,IF(L594&lt;=32,(L594-25)* 2.754,IF(L594&lt;=36,(L594-33)*2.754,0))))),0)+IF(F594="PČ",IF(L594=1,449,IF(L594=2,314.6,IF(L594=3,238,IF(L594=4,172,IF(L594=5,159,IF(L594=6,145,IF(L594=7,132,IF(L594=8,119,0))))))))+IF(L594&lt;=8,0,IF(L594&lt;=16,88,IF(L594&lt;=24,55,IF(L594&lt;=32,22,0))))-IF(L594&lt;=8,0,IF(L594&lt;=16,(L594-9)*2.245,IF(L594&lt;=24,(L594-17)*2.245,IF(L594&lt;=32,(L594-25)*2.245,0)))),0)+IF(F594="PČneol",IF(L594=1,85,IF(L594=2,64.61,IF(L594=3,50.76,IF(L594=4,16.25,IF(L594=5,15,IF(L594=6,13.75,IF(L594=7,12.5,IF(L594=8,11.25,0))))))))+IF(L594&lt;=8,0,IF(L594&lt;=16,9,0))-IF(L594&lt;=8,0,IF(L594&lt;=16,(L594-9)*0.425,0)),0)+IF(F594="PŽ",IF(L594=1,85,IF(L594=2,59.5,IF(L594=3,45,IF(L594=4,32.5,IF(L594=5,30,IF(L594=6,27.5,IF(L594=7,25,IF(L594=8,22.5,0))))))))+IF(L594&lt;=8,0,IF(L594&lt;=16,19,IF(L594&lt;=24,13,IF(L594&lt;=32,8,0))))-IF(L594&lt;=8,0,IF(L594&lt;=16,(L594-9)*0.425,IF(L594&lt;=24,(L594-17)*0.425,IF(L594&lt;=32,(L594-25)*0.425,0)))),0)+IF(F594="EČ",IF(L594=1,204,IF(L594=2,156.24,IF(L594=3,123.84,IF(L594=4,72,IF(L594=5,66,IF(L594=6,60,IF(L594=7,54,IF(L594=8,48,0))))))))+IF(L594&lt;=8,0,IF(L594&lt;=16,40,IF(L594&lt;=24,25,0)))-IF(L594&lt;=8,0,IF(L594&lt;=16,(L594-9)*1.02,IF(L594&lt;=24,(L594-17)*1.02,0))),0)+IF(F594="EČneol",IF(L594=1,68,IF(L594=2,51.69,IF(L594=3,40.61,IF(L594=4,13,IF(L594=5,12,IF(L594=6,11,IF(L594=7,10,IF(L594=8,9,0)))))))))+IF(F594="EŽ",IF(L594=1,68,IF(L594=2,47.6,IF(L594=3,36,IF(L594=4,18,IF(L594=5,16.5,IF(L594=6,15,IF(L594=7,13.5,IF(L594=8,12,0))))))))+IF(L594&lt;=8,0,IF(L594&lt;=16,10,IF(L594&lt;=24,6,0)))-IF(L594&lt;=8,0,IF(L594&lt;=16,(L594-9)*0.34,IF(L594&lt;=24,(L594-17)*0.34,0))),0)+IF(F594="PT",IF(L594=1,68,IF(L594=2,52.08,IF(L594=3,41.28,IF(L594=4,24,IF(L594=5,22,IF(L594=6,20,IF(L594=7,18,IF(L594=8,16,0))))))))+IF(L594&lt;=8,0,IF(L594&lt;=16,13,IF(L594&lt;=24,9,IF(L594&lt;=32,4,0))))-IF(L594&lt;=8,0,IF(L594&lt;=16,(L594-9)*0.34,IF(L594&lt;=24,(L594-17)*0.34,IF(L594&lt;=32,(L594-25)*0.34,0)))),0)+IF(F594="JOŽ",IF(L594=1,85,IF(L594=2,59.5,IF(L594=3,45,IF(L594=4,32.5,IF(L594=5,30,IF(L594=6,27.5,IF(L594=7,25,IF(L594=8,22.5,0))))))))+IF(L594&lt;=8,0,IF(L594&lt;=16,19,IF(L594&lt;=24,13,0)))-IF(L594&lt;=8,0,IF(L594&lt;=16,(L594-9)*0.425,IF(L594&lt;=24,(L594-17)*0.425,0))),0)+IF(F594="JPČ",IF(L594=1,68,IF(L594=2,47.6,IF(L594=3,36,IF(L594=4,26,IF(L594=5,24,IF(L594=6,22,IF(L594=7,20,IF(L594=8,18,0))))))))+IF(L594&lt;=8,0,IF(L594&lt;=16,13,IF(L594&lt;=24,9,0)))-IF(L594&lt;=8,0,IF(L594&lt;=16,(L594-9)*0.34,IF(L594&lt;=24,(L594-17)*0.34,0))),0)+IF(F594="JEČ",IF(L594=1,34,IF(L594=2,26.04,IF(L594=3,20.6,IF(L594=4,12,IF(L594=5,11,IF(L594=6,10,IF(L594=7,9,IF(L594=8,8,0))))))))+IF(L594&lt;=8,0,IF(L594&lt;=16,6,0))-IF(L594&lt;=8,0,IF(L594&lt;=16,(L594-9)*0.17,0)),0)+IF(F594="JEOF",IF(L594=1,34,IF(L594=2,26.04,IF(L594=3,20.6,IF(L594=4,12,IF(L594=5,11,IF(L594=6,10,IF(L594=7,9,IF(L594=8,8,0))))))))+IF(L594&lt;=8,0,IF(L594&lt;=16,6,0))-IF(L594&lt;=8,0,IF(L594&lt;=16,(L594-9)*0.17,0)),0)+IF(F594="JnPČ",IF(L594=1,51,IF(L594=2,35.7,IF(L594=3,27,IF(L594=4,19.5,IF(L594=5,18,IF(L594=6,16.5,IF(L594=7,15,IF(L594=8,13.5,0))))))))+IF(L594&lt;=8,0,IF(L594&lt;=16,10,0))-IF(L594&lt;=8,0,IF(L594&lt;=16,(L594-9)*0.255,0)),0)+IF(F594="JnEČ",IF(L594=1,25.5,IF(L594=2,19.53,IF(L594=3,15.48,IF(L594=4,9,IF(L594=5,8.25,IF(L594=6,7.5,IF(L594=7,6.75,IF(L594=8,6,0))))))))+IF(L594&lt;=8,0,IF(L594&lt;=16,5,0))-IF(L594&lt;=8,0,IF(L594&lt;=16,(L594-9)*0.1275,0)),0)+IF(F594="JčPČ",IF(L594=1,21.25,IF(L594=2,14.5,IF(L594=3,11.5,IF(L594=4,7,IF(L594=5,6.5,IF(L594=6,6,IF(L594=7,5.5,IF(L594=8,5,0))))))))+IF(L594&lt;=8,0,IF(L594&lt;=16,4,0))-IF(L594&lt;=8,0,IF(L594&lt;=16,(L594-9)*0.10625,0)),0)+IF(F594="JčEČ",IF(L594=1,17,IF(L594=2,13.02,IF(L594=3,10.32,IF(L594=4,6,IF(L594=5,5.5,IF(L594=6,5,IF(L594=7,4.5,IF(L594=8,4,0))))))))+IF(L594&lt;=8,0,IF(L594&lt;=16,3,0))-IF(L594&lt;=8,0,IF(L594&lt;=16,(L594-9)*0.085,0)),0)+IF(F594="NEAK",IF(L594=1,11.48,IF(L594=2,8.79,IF(L594=3,6.97,IF(L594=4,4.05,IF(L594=5,3.71,IF(L594=6,3.38,IF(L594=7,3.04,IF(L594=8,2.7,0))))))))+IF(L594&lt;=8,0,IF(L594&lt;=16,2,IF(L594&lt;=24,1.3,0)))-IF(L594&lt;=8,0,IF(L594&lt;=16,(L594-9)*0.0574,IF(L594&lt;=24,(L594-17)*0.0574,0))),0))*IF(L594&lt;0,1,IF(OR(F594="PČ",F594="PŽ",F594="PT"),IF(J594&lt;32,J594/32,1),1))* IF(L594&lt;0,1,IF(OR(F594="EČ",F594="EŽ",F594="JOŽ",F594="JPČ",F594="NEAK"),IF(J594&lt;24,J594/24,1),1))*IF(L594&lt;0,1,IF(OR(F594="PČneol",F594="JEČ",F594="JEOF",F594="JnPČ",F594="JnEČ",F594="JčPČ",F594="JčEČ"),IF(J594&lt;16,J594/16,1),1))*IF(L594&lt;0,1,IF(F594="EČneol",IF(J594&lt;8,J594/8,1),1))</f>
        <v>0</v>
      </c>
      <c r="O594" s="9">
        <f t="shared" ref="O594:O603" si="228">IF(F594="OŽ",N594,IF(H594="Ne",IF(J594*0.3&lt;J594-L594,N594,0),IF(J594*0.1&lt;J594-L594,N594,0)))</f>
        <v>0</v>
      </c>
      <c r="P594" s="4">
        <f t="shared" ref="P594" si="229">IF(O594=0,0,IF(F594="OŽ",IF(L594&gt;35,0,IF(J594&gt;35,(36-L594)*1.836,((36-L594)-(36-J594))*1.836)),0)+IF(F594="PČ",IF(L594&gt;31,0,IF(J594&gt;31,(32-L594)*1.347,((32-L594)-(32-J594))*1.347)),0)+ IF(F594="PČneol",IF(L594&gt;15,0,IF(J594&gt;15,(16-L594)*0.255,((16-L594)-(16-J594))*0.255)),0)+IF(F594="PŽ",IF(L594&gt;31,0,IF(J594&gt;31,(32-L594)*0.255,((32-L594)-(32-J594))*0.255)),0)+IF(F594="EČ",IF(L594&gt;23,0,IF(J594&gt;23,(24-L594)*0.612,((24-L594)-(24-J594))*0.612)),0)+IF(F594="EČneol",IF(L594&gt;7,0,IF(J594&gt;7,(8-L594)*0.204,((8-L594)-(8-J594))*0.204)),0)+IF(F594="EŽ",IF(L594&gt;23,0,IF(J594&gt;23,(24-L594)*0.204,((24-L594)-(24-J594))*0.204)),0)+IF(F594="PT",IF(L594&gt;31,0,IF(J594&gt;31,(32-L594)*0.204,((32-L594)-(32-J594))*0.204)),0)+IF(F594="JOŽ",IF(L594&gt;23,0,IF(J594&gt;23,(24-L594)*0.255,((24-L594)-(24-J594))*0.255)),0)+IF(F594="JPČ",IF(L594&gt;23,0,IF(J594&gt;23,(24-L594)*0.204,((24-L594)-(24-J594))*0.204)),0)+IF(F594="JEČ",IF(L594&gt;15,0,IF(J594&gt;15,(16-L594)*0.102,((16-L594)-(16-J594))*0.102)),0)+IF(F594="JEOF",IF(L594&gt;15,0,IF(J594&gt;15,(16-L594)*0.102,((16-L594)-(16-J594))*0.102)),0)+IF(F594="JnPČ",IF(L594&gt;15,0,IF(J594&gt;15,(16-L594)*0.153,((16-L594)-(16-J594))*0.153)),0)+IF(F594="JnEČ",IF(L594&gt;15,0,IF(J594&gt;15,(16-L594)*0.0765,((16-L594)-(16-J594))*0.0765)),0)+IF(F594="JčPČ",IF(L594&gt;15,0,IF(J594&gt;15,(16-L594)*0.06375,((16-L594)-(16-J594))*0.06375)),0)+IF(F594="JčEČ",IF(L594&gt;15,0,IF(J594&gt;15,(16-L594)*0.051,((16-L594)-(16-J594))*0.051)),0)+IF(F594="NEAK",IF(L594&gt;23,0,IF(J594&gt;23,(24-L594)*0.03444,((24-L594)-(24-J594))*0.03444)),0))</f>
        <v>0</v>
      </c>
      <c r="Q594" s="11">
        <f t="shared" ref="Q594" si="230">IF(ISERROR(P594*100/N594),0,(P594*100/N594))</f>
        <v>0</v>
      </c>
      <c r="R594" s="10">
        <f t="shared" ref="R594:R603" si="231">IF(Q594&lt;=30,O594+P594,O594+O594*0.3)*IF(G594=1,0.4,IF(G594=2,0.75,IF(G594="1 (kas 4 m. 1 k. nerengiamos)",0.52,1)))*IF(D594="olimpinė",1,IF(M594="Ne",0.5,1))*IF(OR(A$5="Lietuvos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federacija"),IF(OR(J594&lt;8,K594&lt;16),0,1),1)*E594*IF(I594&lt;=1,1,1/I594)*IF(OR(A$5="Lietuvos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95" spans="1:18">
      <c r="A595" s="66">
        <v>2</v>
      </c>
      <c r="B595" s="66"/>
      <c r="C595" s="12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3">
        <f t="shared" si="227"/>
        <v>0</v>
      </c>
      <c r="O595" s="9">
        <f t="shared" si="228"/>
        <v>0</v>
      </c>
      <c r="P595" s="4">
        <f t="shared" ref="P595:P603" si="232">IF(O595=0,0,IF(F595="OŽ",IF(L595&gt;35,0,IF(J595&gt;35,(36-L595)*1.836,((36-L595)-(36-J595))*1.836)),0)+IF(F595="PČ",IF(L595&gt;31,0,IF(J595&gt;31,(32-L595)*1.347,((32-L595)-(32-J595))*1.347)),0)+ IF(F595="PČneol",IF(L595&gt;15,0,IF(J595&gt;15,(16-L595)*0.255,((16-L595)-(16-J595))*0.255)),0)+IF(F595="PŽ",IF(L595&gt;31,0,IF(J595&gt;31,(32-L595)*0.255,((32-L595)-(32-J595))*0.255)),0)+IF(F595="EČ",IF(L595&gt;23,0,IF(J595&gt;23,(24-L595)*0.612,((24-L595)-(24-J595))*0.612)),0)+IF(F595="EČneol",IF(L595&gt;7,0,IF(J595&gt;7,(8-L595)*0.204,((8-L595)-(8-J595))*0.204)),0)+IF(F595="EŽ",IF(L595&gt;23,0,IF(J595&gt;23,(24-L595)*0.204,((24-L595)-(24-J595))*0.204)),0)+IF(F595="PT",IF(L595&gt;31,0,IF(J595&gt;31,(32-L595)*0.204,((32-L595)-(32-J595))*0.204)),0)+IF(F595="JOŽ",IF(L595&gt;23,0,IF(J595&gt;23,(24-L595)*0.255,((24-L595)-(24-J595))*0.255)),0)+IF(F595="JPČ",IF(L595&gt;23,0,IF(J595&gt;23,(24-L595)*0.204,((24-L595)-(24-J595))*0.204)),0)+IF(F595="JEČ",IF(L595&gt;15,0,IF(J595&gt;15,(16-L595)*0.102,((16-L595)-(16-J595))*0.102)),0)+IF(F595="JEOF",IF(L595&gt;15,0,IF(J595&gt;15,(16-L595)*0.102,((16-L595)-(16-J595))*0.102)),0)+IF(F595="JnPČ",IF(L595&gt;15,0,IF(J595&gt;15,(16-L595)*0.153,((16-L595)-(16-J595))*0.153)),0)+IF(F595="JnEČ",IF(L595&gt;15,0,IF(J595&gt;15,(16-L595)*0.0765,((16-L595)-(16-J595))*0.0765)),0)+IF(F595="JčPČ",IF(L595&gt;15,0,IF(J595&gt;15,(16-L595)*0.06375,((16-L595)-(16-J595))*0.06375)),0)+IF(F595="JčEČ",IF(L595&gt;15,0,IF(J595&gt;15,(16-L595)*0.051,((16-L595)-(16-J595))*0.051)),0)+IF(F595="NEAK",IF(L595&gt;23,0,IF(J595&gt;23,(24-L595)*0.03444,((24-L595)-(24-J595))*0.03444)),0))</f>
        <v>0</v>
      </c>
      <c r="Q595" s="11">
        <f t="shared" ref="Q595:Q603" si="233">IF(ISERROR(P595*100/N595),0,(P595*100/N595))</f>
        <v>0</v>
      </c>
      <c r="R595" s="10">
        <f t="shared" si="231"/>
        <v>0</v>
      </c>
    </row>
    <row r="596" spans="1:18">
      <c r="A596" s="66">
        <v>3</v>
      </c>
      <c r="B596" s="66"/>
      <c r="C596" s="12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3">
        <f t="shared" si="227"/>
        <v>0</v>
      </c>
      <c r="O596" s="9">
        <f t="shared" si="228"/>
        <v>0</v>
      </c>
      <c r="P596" s="4">
        <f t="shared" si="232"/>
        <v>0</v>
      </c>
      <c r="Q596" s="11">
        <f t="shared" si="233"/>
        <v>0</v>
      </c>
      <c r="R596" s="10">
        <f t="shared" si="231"/>
        <v>0</v>
      </c>
    </row>
    <row r="597" spans="1:18">
      <c r="A597" s="66">
        <v>4</v>
      </c>
      <c r="B597" s="66"/>
      <c r="C597" s="12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3">
        <f t="shared" si="227"/>
        <v>0</v>
      </c>
      <c r="O597" s="9">
        <f t="shared" si="228"/>
        <v>0</v>
      </c>
      <c r="P597" s="4">
        <f t="shared" si="232"/>
        <v>0</v>
      </c>
      <c r="Q597" s="11">
        <f t="shared" si="233"/>
        <v>0</v>
      </c>
      <c r="R597" s="10">
        <f t="shared" si="231"/>
        <v>0</v>
      </c>
    </row>
    <row r="598" spans="1:18">
      <c r="A598" s="66">
        <v>5</v>
      </c>
      <c r="B598" s="66"/>
      <c r="C598" s="12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3">
        <f t="shared" si="227"/>
        <v>0</v>
      </c>
      <c r="O598" s="9">
        <f t="shared" si="228"/>
        <v>0</v>
      </c>
      <c r="P598" s="4">
        <f t="shared" si="232"/>
        <v>0</v>
      </c>
      <c r="Q598" s="11">
        <f t="shared" si="233"/>
        <v>0</v>
      </c>
      <c r="R598" s="10">
        <f t="shared" si="231"/>
        <v>0</v>
      </c>
    </row>
    <row r="599" spans="1:18">
      <c r="A599" s="66">
        <v>6</v>
      </c>
      <c r="B599" s="66"/>
      <c r="C599" s="12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3">
        <f t="shared" si="227"/>
        <v>0</v>
      </c>
      <c r="O599" s="9">
        <f t="shared" si="228"/>
        <v>0</v>
      </c>
      <c r="P599" s="4">
        <f t="shared" si="232"/>
        <v>0</v>
      </c>
      <c r="Q599" s="11">
        <f t="shared" si="233"/>
        <v>0</v>
      </c>
      <c r="R599" s="10">
        <f t="shared" si="231"/>
        <v>0</v>
      </c>
    </row>
    <row r="600" spans="1:18">
      <c r="A600" s="66">
        <v>7</v>
      </c>
      <c r="B600" s="66"/>
      <c r="C600" s="12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3">
        <f t="shared" si="227"/>
        <v>0</v>
      </c>
      <c r="O600" s="9">
        <f t="shared" si="228"/>
        <v>0</v>
      </c>
      <c r="P600" s="4">
        <f t="shared" si="232"/>
        <v>0</v>
      </c>
      <c r="Q600" s="11">
        <f t="shared" si="233"/>
        <v>0</v>
      </c>
      <c r="R600" s="10">
        <f t="shared" si="231"/>
        <v>0</v>
      </c>
    </row>
    <row r="601" spans="1:18">
      <c r="A601" s="66">
        <v>8</v>
      </c>
      <c r="B601" s="66"/>
      <c r="C601" s="12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3">
        <f t="shared" si="227"/>
        <v>0</v>
      </c>
      <c r="O601" s="9">
        <f t="shared" si="228"/>
        <v>0</v>
      </c>
      <c r="P601" s="4">
        <f t="shared" si="232"/>
        <v>0</v>
      </c>
      <c r="Q601" s="11">
        <f t="shared" si="233"/>
        <v>0</v>
      </c>
      <c r="R601" s="10">
        <f t="shared" si="231"/>
        <v>0</v>
      </c>
    </row>
    <row r="602" spans="1:18">
      <c r="A602" s="66">
        <v>9</v>
      </c>
      <c r="B602" s="66"/>
      <c r="C602" s="12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3">
        <f t="shared" si="227"/>
        <v>0</v>
      </c>
      <c r="O602" s="9">
        <f t="shared" si="228"/>
        <v>0</v>
      </c>
      <c r="P602" s="4">
        <f t="shared" si="232"/>
        <v>0</v>
      </c>
      <c r="Q602" s="11">
        <f t="shared" si="233"/>
        <v>0</v>
      </c>
      <c r="R602" s="10">
        <f t="shared" si="231"/>
        <v>0</v>
      </c>
    </row>
    <row r="603" spans="1:18">
      <c r="A603" s="66">
        <v>10</v>
      </c>
      <c r="B603" s="66"/>
      <c r="C603" s="12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3">
        <f t="shared" si="227"/>
        <v>0</v>
      </c>
      <c r="O603" s="9">
        <f t="shared" si="228"/>
        <v>0</v>
      </c>
      <c r="P603" s="4">
        <f t="shared" si="232"/>
        <v>0</v>
      </c>
      <c r="Q603" s="11">
        <f t="shared" si="233"/>
        <v>0</v>
      </c>
      <c r="R603" s="10">
        <f t="shared" si="231"/>
        <v>0</v>
      </c>
    </row>
    <row r="604" spans="1:18">
      <c r="A604" s="71" t="s">
        <v>34</v>
      </c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3"/>
      <c r="R604" s="10">
        <f>SUM(R594:R603)</f>
        <v>0</v>
      </c>
    </row>
    <row r="605" spans="1:18" ht="15.75">
      <c r="A605" s="24" t="s">
        <v>116</v>
      </c>
      <c r="B605" s="2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6"/>
    </row>
    <row r="606" spans="1:18">
      <c r="A606" s="48" t="s">
        <v>44</v>
      </c>
      <c r="B606" s="48"/>
      <c r="C606" s="48"/>
      <c r="D606" s="48"/>
      <c r="E606" s="48"/>
      <c r="F606" s="48"/>
      <c r="G606" s="48"/>
      <c r="H606" s="48"/>
      <c r="I606" s="48"/>
      <c r="J606" s="15"/>
      <c r="K606" s="15"/>
      <c r="L606" s="15"/>
      <c r="M606" s="15"/>
      <c r="N606" s="15"/>
      <c r="O606" s="15"/>
      <c r="P606" s="15"/>
      <c r="Q606" s="15"/>
      <c r="R606" s="16"/>
    </row>
    <row r="607" spans="1:18" s="8" customFormat="1">
      <c r="A607" s="48"/>
      <c r="B607" s="48"/>
      <c r="C607" s="48"/>
      <c r="D607" s="48"/>
      <c r="E607" s="48"/>
      <c r="F607" s="48"/>
      <c r="G607" s="48"/>
      <c r="H607" s="48"/>
      <c r="I607" s="48"/>
      <c r="J607" s="15"/>
      <c r="K607" s="15"/>
      <c r="L607" s="15"/>
      <c r="M607" s="15"/>
      <c r="N607" s="15"/>
      <c r="O607" s="15"/>
      <c r="P607" s="15"/>
      <c r="Q607" s="15"/>
      <c r="R607" s="16"/>
    </row>
    <row r="608" spans="1:18">
      <c r="A608" s="74" t="s">
        <v>115</v>
      </c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62"/>
      <c r="R608" s="8"/>
    </row>
    <row r="609" spans="1:18" ht="18">
      <c r="A609" s="75" t="s">
        <v>27</v>
      </c>
      <c r="B609" s="76"/>
      <c r="C609" s="76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62"/>
      <c r="R609" s="8"/>
    </row>
    <row r="610" spans="1:18">
      <c r="A610" s="74" t="s">
        <v>39</v>
      </c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62"/>
      <c r="R610" s="8"/>
    </row>
    <row r="611" spans="1:18">
      <c r="A611" s="66">
        <v>1</v>
      </c>
      <c r="B611" s="66"/>
      <c r="C611" s="12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3">
        <f t="shared" ref="N611:N619" si="234">(IF(F611="OŽ",IF(L611=1,550.8,IF(L611=2,426.38,IF(L611=3,342.14,IF(L611=4,181.44,IF(L611=5,168.48,IF(L611=6,155.52,IF(L611=7,148.5,IF(L611=8,144,0))))))))+IF(L611&lt;=8,0,IF(L611&lt;=16,137.7,IF(L611&lt;=24,108,IF(L611&lt;=32,80.1,IF(L611&lt;=36,52.2,0)))))-IF(L611&lt;=8,0,IF(L611&lt;=16,(L611-9)*2.754,IF(L611&lt;=24,(L611-17)* 2.754,IF(L611&lt;=32,(L611-25)* 2.754,IF(L611&lt;=36,(L611-33)*2.754,0))))),0)+IF(F611="PČ",IF(L611=1,449,IF(L611=2,314.6,IF(L611=3,238,IF(L611=4,172,IF(L611=5,159,IF(L611=6,145,IF(L611=7,132,IF(L611=8,119,0))))))))+IF(L611&lt;=8,0,IF(L611&lt;=16,88,IF(L611&lt;=24,55,IF(L611&lt;=32,22,0))))-IF(L611&lt;=8,0,IF(L611&lt;=16,(L611-9)*2.245,IF(L611&lt;=24,(L611-17)*2.245,IF(L611&lt;=32,(L611-25)*2.245,0)))),0)+IF(F611="PČneol",IF(L611=1,85,IF(L611=2,64.61,IF(L611=3,50.76,IF(L611=4,16.25,IF(L611=5,15,IF(L611=6,13.75,IF(L611=7,12.5,IF(L611=8,11.25,0))))))))+IF(L611&lt;=8,0,IF(L611&lt;=16,9,0))-IF(L611&lt;=8,0,IF(L611&lt;=16,(L611-9)*0.425,0)),0)+IF(F611="PŽ",IF(L611=1,85,IF(L611=2,59.5,IF(L611=3,45,IF(L611=4,32.5,IF(L611=5,30,IF(L611=6,27.5,IF(L611=7,25,IF(L611=8,22.5,0))))))))+IF(L611&lt;=8,0,IF(L611&lt;=16,19,IF(L611&lt;=24,13,IF(L611&lt;=32,8,0))))-IF(L611&lt;=8,0,IF(L611&lt;=16,(L611-9)*0.425,IF(L611&lt;=24,(L611-17)*0.425,IF(L611&lt;=32,(L611-25)*0.425,0)))),0)+IF(F611="EČ",IF(L611=1,204,IF(L611=2,156.24,IF(L611=3,123.84,IF(L611=4,72,IF(L611=5,66,IF(L611=6,60,IF(L611=7,54,IF(L611=8,48,0))))))))+IF(L611&lt;=8,0,IF(L611&lt;=16,40,IF(L611&lt;=24,25,0)))-IF(L611&lt;=8,0,IF(L611&lt;=16,(L611-9)*1.02,IF(L611&lt;=24,(L611-17)*1.02,0))),0)+IF(F611="EČneol",IF(L611=1,68,IF(L611=2,51.69,IF(L611=3,40.61,IF(L611=4,13,IF(L611=5,12,IF(L611=6,11,IF(L611=7,10,IF(L611=8,9,0)))))))))+IF(F611="EŽ",IF(L611=1,68,IF(L611=2,47.6,IF(L611=3,36,IF(L611=4,18,IF(L611=5,16.5,IF(L611=6,15,IF(L611=7,13.5,IF(L611=8,12,0))))))))+IF(L611&lt;=8,0,IF(L611&lt;=16,10,IF(L611&lt;=24,6,0)))-IF(L611&lt;=8,0,IF(L611&lt;=16,(L611-9)*0.34,IF(L611&lt;=24,(L611-17)*0.34,0))),0)+IF(F611="PT",IF(L611=1,68,IF(L611=2,52.08,IF(L611=3,41.28,IF(L611=4,24,IF(L611=5,22,IF(L611=6,20,IF(L611=7,18,IF(L611=8,16,0))))))))+IF(L611&lt;=8,0,IF(L611&lt;=16,13,IF(L611&lt;=24,9,IF(L611&lt;=32,4,0))))-IF(L611&lt;=8,0,IF(L611&lt;=16,(L611-9)*0.34,IF(L611&lt;=24,(L611-17)*0.34,IF(L611&lt;=32,(L611-25)*0.34,0)))),0)+IF(F611="JOŽ",IF(L611=1,85,IF(L611=2,59.5,IF(L611=3,45,IF(L611=4,32.5,IF(L611=5,30,IF(L611=6,27.5,IF(L611=7,25,IF(L611=8,22.5,0))))))))+IF(L611&lt;=8,0,IF(L611&lt;=16,19,IF(L611&lt;=24,13,0)))-IF(L611&lt;=8,0,IF(L611&lt;=16,(L611-9)*0.425,IF(L611&lt;=24,(L611-17)*0.425,0))),0)+IF(F611="JPČ",IF(L611=1,68,IF(L611=2,47.6,IF(L611=3,36,IF(L611=4,26,IF(L611=5,24,IF(L611=6,22,IF(L611=7,20,IF(L611=8,18,0))))))))+IF(L611&lt;=8,0,IF(L611&lt;=16,13,IF(L611&lt;=24,9,0)))-IF(L611&lt;=8,0,IF(L611&lt;=16,(L611-9)*0.34,IF(L611&lt;=24,(L611-17)*0.34,0))),0)+IF(F611="JEČ",IF(L611=1,34,IF(L611=2,26.04,IF(L611=3,20.6,IF(L611=4,12,IF(L611=5,11,IF(L611=6,10,IF(L611=7,9,IF(L611=8,8,0))))))))+IF(L611&lt;=8,0,IF(L611&lt;=16,6,0))-IF(L611&lt;=8,0,IF(L611&lt;=16,(L611-9)*0.17,0)),0)+IF(F611="JEOF",IF(L611=1,34,IF(L611=2,26.04,IF(L611=3,20.6,IF(L611=4,12,IF(L611=5,11,IF(L611=6,10,IF(L611=7,9,IF(L611=8,8,0))))))))+IF(L611&lt;=8,0,IF(L611&lt;=16,6,0))-IF(L611&lt;=8,0,IF(L611&lt;=16,(L611-9)*0.17,0)),0)+IF(F611="JnPČ",IF(L611=1,51,IF(L611=2,35.7,IF(L611=3,27,IF(L611=4,19.5,IF(L611=5,18,IF(L611=6,16.5,IF(L611=7,15,IF(L611=8,13.5,0))))))))+IF(L611&lt;=8,0,IF(L611&lt;=16,10,0))-IF(L611&lt;=8,0,IF(L611&lt;=16,(L611-9)*0.255,0)),0)+IF(F611="JnEČ",IF(L611=1,25.5,IF(L611=2,19.53,IF(L611=3,15.48,IF(L611=4,9,IF(L611=5,8.25,IF(L611=6,7.5,IF(L611=7,6.75,IF(L611=8,6,0))))))))+IF(L611&lt;=8,0,IF(L611&lt;=16,5,0))-IF(L611&lt;=8,0,IF(L611&lt;=16,(L611-9)*0.1275,0)),0)+IF(F611="JčPČ",IF(L611=1,21.25,IF(L611=2,14.5,IF(L611=3,11.5,IF(L611=4,7,IF(L611=5,6.5,IF(L611=6,6,IF(L611=7,5.5,IF(L611=8,5,0))))))))+IF(L611&lt;=8,0,IF(L611&lt;=16,4,0))-IF(L611&lt;=8,0,IF(L611&lt;=16,(L611-9)*0.10625,0)),0)+IF(F611="JčEČ",IF(L611=1,17,IF(L611=2,13.02,IF(L611=3,10.32,IF(L611=4,6,IF(L611=5,5.5,IF(L611=6,5,IF(L611=7,4.5,IF(L611=8,4,0))))))))+IF(L611&lt;=8,0,IF(L611&lt;=16,3,0))-IF(L611&lt;=8,0,IF(L611&lt;=16,(L611-9)*0.085,0)),0)+IF(F611="NEAK",IF(L611=1,11.48,IF(L611=2,8.79,IF(L611=3,6.97,IF(L611=4,4.05,IF(L611=5,3.71,IF(L611=6,3.38,IF(L611=7,3.04,IF(L611=8,2.7,0))))))))+IF(L611&lt;=8,0,IF(L611&lt;=16,2,IF(L611&lt;=24,1.3,0)))-IF(L611&lt;=8,0,IF(L611&lt;=16,(L611-9)*0.0574,IF(L611&lt;=24,(L611-17)*0.0574,0))),0))*IF(L611&lt;0,1,IF(OR(F611="PČ",F611="PŽ",F611="PT"),IF(J611&lt;32,J611/32,1),1))* IF(L611&lt;0,1,IF(OR(F611="EČ",F611="EŽ",F611="JOŽ",F611="JPČ",F611="NEAK"),IF(J611&lt;24,J611/24,1),1))*IF(L611&lt;0,1,IF(OR(F611="PČneol",F611="JEČ",F611="JEOF",F611="JnPČ",F611="JnEČ",F611="JčPČ",F611="JčEČ"),IF(J611&lt;16,J611/16,1),1))*IF(L611&lt;0,1,IF(F611="EČneol",IF(J611&lt;8,J611/8,1),1))</f>
        <v>0</v>
      </c>
      <c r="O611" s="9">
        <f t="shared" ref="O611:O619" si="235">IF(F611="OŽ",N611,IF(H611="Ne",IF(J611*0.3&lt;J611-L611,N611,0),IF(J611*0.1&lt;J611-L611,N611,0)))</f>
        <v>0</v>
      </c>
      <c r="P611" s="4">
        <f t="shared" ref="P611" si="236">IF(O611=0,0,IF(F611="OŽ",IF(L611&gt;35,0,IF(J611&gt;35,(36-L611)*1.836,((36-L611)-(36-J611))*1.836)),0)+IF(F611="PČ",IF(L611&gt;31,0,IF(J611&gt;31,(32-L611)*1.347,((32-L611)-(32-J611))*1.347)),0)+ IF(F611="PČneol",IF(L611&gt;15,0,IF(J611&gt;15,(16-L611)*0.255,((16-L611)-(16-J611))*0.255)),0)+IF(F611="PŽ",IF(L611&gt;31,0,IF(J611&gt;31,(32-L611)*0.255,((32-L611)-(32-J611))*0.255)),0)+IF(F611="EČ",IF(L611&gt;23,0,IF(J611&gt;23,(24-L611)*0.612,((24-L611)-(24-J611))*0.612)),0)+IF(F611="EČneol",IF(L611&gt;7,0,IF(J611&gt;7,(8-L611)*0.204,((8-L611)-(8-J611))*0.204)),0)+IF(F611="EŽ",IF(L611&gt;23,0,IF(J611&gt;23,(24-L611)*0.204,((24-L611)-(24-J611))*0.204)),0)+IF(F611="PT",IF(L611&gt;31,0,IF(J611&gt;31,(32-L611)*0.204,((32-L611)-(32-J611))*0.204)),0)+IF(F611="JOŽ",IF(L611&gt;23,0,IF(J611&gt;23,(24-L611)*0.255,((24-L611)-(24-J611))*0.255)),0)+IF(F611="JPČ",IF(L611&gt;23,0,IF(J611&gt;23,(24-L611)*0.204,((24-L611)-(24-J611))*0.204)),0)+IF(F611="JEČ",IF(L611&gt;15,0,IF(J611&gt;15,(16-L611)*0.102,((16-L611)-(16-J611))*0.102)),0)+IF(F611="JEOF",IF(L611&gt;15,0,IF(J611&gt;15,(16-L611)*0.102,((16-L611)-(16-J611))*0.102)),0)+IF(F611="JnPČ",IF(L611&gt;15,0,IF(J611&gt;15,(16-L611)*0.153,((16-L611)-(16-J611))*0.153)),0)+IF(F611="JnEČ",IF(L611&gt;15,0,IF(J611&gt;15,(16-L611)*0.0765,((16-L611)-(16-J611))*0.0765)),0)+IF(F611="JčPČ",IF(L611&gt;15,0,IF(J611&gt;15,(16-L611)*0.06375,((16-L611)-(16-J611))*0.06375)),0)+IF(F611="JčEČ",IF(L611&gt;15,0,IF(J611&gt;15,(16-L611)*0.051,((16-L611)-(16-J611))*0.051)),0)+IF(F611="NEAK",IF(L611&gt;23,0,IF(J611&gt;23,(24-L611)*0.03444,((24-L611)-(24-J611))*0.03444)),0))</f>
        <v>0</v>
      </c>
      <c r="Q611" s="11">
        <f t="shared" ref="Q611" si="237">IF(ISERROR(P611*100/N611),0,(P611*100/N611))</f>
        <v>0</v>
      </c>
      <c r="R611" s="10">
        <f t="shared" ref="R611:R619" si="238">IF(Q611&lt;=30,O611+P611,O611+O611*0.3)*IF(G611=1,0.4,IF(G611=2,0.75,IF(G611="1 (kas 4 m. 1 k. nerengiamos)",0.52,1)))*IF(D611="olimpinė",1,IF(M611="Ne",0.5,1))*IF(OR(A$5="Lietuvos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federacija"),IF(OR(J611&lt;8,K611&lt;16),0,1),1)*E611*IF(I611&lt;=1,1,1/I611)*IF(OR(A$5="Lietuvos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12" spans="1:18">
      <c r="A612" s="66">
        <v>2</v>
      </c>
      <c r="B612" s="66"/>
      <c r="C612" s="12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3">
        <f t="shared" si="234"/>
        <v>0</v>
      </c>
      <c r="O612" s="9">
        <f t="shared" si="235"/>
        <v>0</v>
      </c>
      <c r="P612" s="4">
        <f t="shared" ref="P612:P620" si="239">IF(O612=0,0,IF(F612="OŽ",IF(L612&gt;35,0,IF(J612&gt;35,(36-L612)*1.836,((36-L612)-(36-J612))*1.836)),0)+IF(F612="PČ",IF(L612&gt;31,0,IF(J612&gt;31,(32-L612)*1.347,((32-L612)-(32-J612))*1.347)),0)+ IF(F612="PČneol",IF(L612&gt;15,0,IF(J612&gt;15,(16-L612)*0.255,((16-L612)-(16-J612))*0.255)),0)+IF(F612="PŽ",IF(L612&gt;31,0,IF(J612&gt;31,(32-L612)*0.255,((32-L612)-(32-J612))*0.255)),0)+IF(F612="EČ",IF(L612&gt;23,0,IF(J612&gt;23,(24-L612)*0.612,((24-L612)-(24-J612))*0.612)),0)+IF(F612="EČneol",IF(L612&gt;7,0,IF(J612&gt;7,(8-L612)*0.204,((8-L612)-(8-J612))*0.204)),0)+IF(F612="EŽ",IF(L612&gt;23,0,IF(J612&gt;23,(24-L612)*0.204,((24-L612)-(24-J612))*0.204)),0)+IF(F612="PT",IF(L612&gt;31,0,IF(J612&gt;31,(32-L612)*0.204,((32-L612)-(32-J612))*0.204)),0)+IF(F612="JOŽ",IF(L612&gt;23,0,IF(J612&gt;23,(24-L612)*0.255,((24-L612)-(24-J612))*0.255)),0)+IF(F612="JPČ",IF(L612&gt;23,0,IF(J612&gt;23,(24-L612)*0.204,((24-L612)-(24-J612))*0.204)),0)+IF(F612="JEČ",IF(L612&gt;15,0,IF(J612&gt;15,(16-L612)*0.102,((16-L612)-(16-J612))*0.102)),0)+IF(F612="JEOF",IF(L612&gt;15,0,IF(J612&gt;15,(16-L612)*0.102,((16-L612)-(16-J612))*0.102)),0)+IF(F612="JnPČ",IF(L612&gt;15,0,IF(J612&gt;15,(16-L612)*0.153,((16-L612)-(16-J612))*0.153)),0)+IF(F612="JnEČ",IF(L612&gt;15,0,IF(J612&gt;15,(16-L612)*0.0765,((16-L612)-(16-J612))*0.0765)),0)+IF(F612="JčPČ",IF(L612&gt;15,0,IF(J612&gt;15,(16-L612)*0.06375,((16-L612)-(16-J612))*0.06375)),0)+IF(F612="JčEČ",IF(L612&gt;15,0,IF(J612&gt;15,(16-L612)*0.051,((16-L612)-(16-J612))*0.051)),0)+IF(F612="NEAK",IF(L612&gt;23,0,IF(J612&gt;23,(24-L612)*0.03444,((24-L612)-(24-J612))*0.03444)),0))</f>
        <v>0</v>
      </c>
      <c r="Q612" s="11">
        <f t="shared" ref="Q612:Q620" si="240">IF(ISERROR(P612*100/N612),0,(P612*100/N612))</f>
        <v>0</v>
      </c>
      <c r="R612" s="10">
        <f t="shared" si="238"/>
        <v>0</v>
      </c>
    </row>
    <row r="613" spans="1:18">
      <c r="A613" s="66">
        <v>3</v>
      </c>
      <c r="B613" s="66"/>
      <c r="C613" s="12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3">
        <f t="shared" si="234"/>
        <v>0</v>
      </c>
      <c r="O613" s="9">
        <f t="shared" si="235"/>
        <v>0</v>
      </c>
      <c r="P613" s="4">
        <f t="shared" si="239"/>
        <v>0</v>
      </c>
      <c r="Q613" s="11">
        <f t="shared" si="240"/>
        <v>0</v>
      </c>
      <c r="R613" s="10">
        <f t="shared" si="238"/>
        <v>0</v>
      </c>
    </row>
    <row r="614" spans="1:18">
      <c r="A614" s="66">
        <v>4</v>
      </c>
      <c r="B614" s="66"/>
      <c r="C614" s="12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3">
        <f t="shared" si="234"/>
        <v>0</v>
      </c>
      <c r="O614" s="9">
        <f t="shared" si="235"/>
        <v>0</v>
      </c>
      <c r="P614" s="4">
        <f t="shared" si="239"/>
        <v>0</v>
      </c>
      <c r="Q614" s="11">
        <f t="shared" si="240"/>
        <v>0</v>
      </c>
      <c r="R614" s="10">
        <f t="shared" si="238"/>
        <v>0</v>
      </c>
    </row>
    <row r="615" spans="1:18">
      <c r="A615" s="66">
        <v>5</v>
      </c>
      <c r="B615" s="66"/>
      <c r="C615" s="12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3">
        <f t="shared" si="234"/>
        <v>0</v>
      </c>
      <c r="O615" s="9">
        <f t="shared" si="235"/>
        <v>0</v>
      </c>
      <c r="P615" s="4">
        <f t="shared" si="239"/>
        <v>0</v>
      </c>
      <c r="Q615" s="11">
        <f t="shared" si="240"/>
        <v>0</v>
      </c>
      <c r="R615" s="10">
        <f t="shared" si="238"/>
        <v>0</v>
      </c>
    </row>
    <row r="616" spans="1:18">
      <c r="A616" s="66">
        <v>6</v>
      </c>
      <c r="B616" s="66"/>
      <c r="C616" s="12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3">
        <f t="shared" si="234"/>
        <v>0</v>
      </c>
      <c r="O616" s="9">
        <f t="shared" si="235"/>
        <v>0</v>
      </c>
      <c r="P616" s="4">
        <f t="shared" si="239"/>
        <v>0</v>
      </c>
      <c r="Q616" s="11">
        <f t="shared" si="240"/>
        <v>0</v>
      </c>
      <c r="R616" s="10">
        <f t="shared" si="238"/>
        <v>0</v>
      </c>
    </row>
    <row r="617" spans="1:18">
      <c r="A617" s="66">
        <v>7</v>
      </c>
      <c r="B617" s="66"/>
      <c r="C617" s="12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3">
        <f t="shared" si="234"/>
        <v>0</v>
      </c>
      <c r="O617" s="9">
        <f t="shared" si="235"/>
        <v>0</v>
      </c>
      <c r="P617" s="4">
        <f t="shared" si="239"/>
        <v>0</v>
      </c>
      <c r="Q617" s="11">
        <f t="shared" si="240"/>
        <v>0</v>
      </c>
      <c r="R617" s="10">
        <f t="shared" si="238"/>
        <v>0</v>
      </c>
    </row>
    <row r="618" spans="1:18">
      <c r="A618" s="66">
        <v>8</v>
      </c>
      <c r="B618" s="66"/>
      <c r="C618" s="12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3">
        <f t="shared" si="234"/>
        <v>0</v>
      </c>
      <c r="O618" s="9">
        <f t="shared" si="235"/>
        <v>0</v>
      </c>
      <c r="P618" s="4">
        <f t="shared" si="239"/>
        <v>0</v>
      </c>
      <c r="Q618" s="11">
        <f t="shared" si="240"/>
        <v>0</v>
      </c>
      <c r="R618" s="10">
        <f t="shared" si="238"/>
        <v>0</v>
      </c>
    </row>
    <row r="619" spans="1:18">
      <c r="A619" s="66">
        <v>9</v>
      </c>
      <c r="B619" s="66"/>
      <c r="C619" s="12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3">
        <f t="shared" si="234"/>
        <v>0</v>
      </c>
      <c r="O619" s="9">
        <f t="shared" si="235"/>
        <v>0</v>
      </c>
      <c r="P619" s="4">
        <f t="shared" si="239"/>
        <v>0</v>
      </c>
      <c r="Q619" s="11">
        <f t="shared" si="240"/>
        <v>0</v>
      </c>
      <c r="R619" s="10">
        <f t="shared" si="238"/>
        <v>0</v>
      </c>
    </row>
    <row r="620" spans="1:18">
      <c r="A620" s="66">
        <v>10</v>
      </c>
      <c r="B620" s="66"/>
      <c r="C620" s="12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3">
        <f>(IF(F620="OŽ",IF(L620=1,550.8,IF(L620=2,426.38,IF(L620=3,342.14,IF(L620=4,181.44,IF(L620=5,168.48,IF(L620=6,155.52,IF(L620=7,148.5,IF(L620=8,144,0))))))))+IF(L620&lt;=8,0,IF(L620&lt;=16,137.7,IF(L620&lt;=24,108,IF(L620&lt;=32,80.1,IF(L620&lt;=36,52.2,0)))))-IF(L620&lt;=8,0,IF(L620&lt;=16,(L620-9)*2.754,IF(L620&lt;=24,(L620-17)* 2.754,IF(L620&lt;=32,(L620-25)* 2.754,IF(L620&lt;=36,(L620-33)*2.754,0))))),0)+IF(F620="PČ",IF(L620=1,449,IF(L620=2,314.6,IF(L620=3,238,IF(L620=4,172,IF(L620=5,159,IF(L620=6,145,IF(L620=7,132,IF(L620=8,119,0))))))))+IF(L620&lt;=8,0,IF(L620&lt;=16,88,IF(L620&lt;=24,55,IF(L620&lt;=32,22,0))))-IF(L620&lt;=8,0,IF(L620&lt;=16,(L620-9)*2.245,IF(L620&lt;=24,(L620-17)*2.245,IF(L620&lt;=32,(L620-25)*2.245,0)))),0)+IF(F620="PČneol",IF(L620=1,85,IF(L620=2,64.61,IF(L620=3,50.76,IF(L620=4,16.25,IF(L620=5,15,IF(L620=6,13.75,IF(L620=7,12.5,IF(L620=8,11.25,0))))))))+IF(L620&lt;=8,0,IF(L620&lt;=16,9,0))-IF(L620&lt;=8,0,IF(L620&lt;=16,(L620-9)*0.425,0)),0)+IF(F620="PŽ",IF(L620=1,85,IF(L620=2,59.5,IF(L620=3,45,IF(L620=4,32.5,IF(L620=5,30,IF(L620=6,27.5,IF(L620=7,25,IF(L620=8,22.5,0))))))))+IF(L620&lt;=8,0,IF(L620&lt;=16,19,IF(L620&lt;=24,13,IF(L620&lt;=32,8,0))))-IF(L620&lt;=8,0,IF(L620&lt;=16,(L620-9)*0.425,IF(L620&lt;=24,(L620-17)*0.425,IF(L620&lt;=32,(L620-25)*0.425,0)))),0)+IF(F620="EČ",IF(L620=1,204,IF(L620=2,156.24,IF(L620=3,123.84,IF(L620=4,72,IF(L620=5,66,IF(L620=6,60,IF(L620=7,54,IF(L620=8,48,0))))))))+IF(L620&lt;=8,0,IF(L620&lt;=16,40,IF(L620&lt;=24,25,0)))-IF(L620&lt;=8,0,IF(L620&lt;=16,(L620-9)*1.02,IF(L620&lt;=24,(L620-17)*1.02,0))),0)+IF(F620="EČneol",IF(L620=1,68,IF(L620=2,51.69,IF(L620=3,40.61,IF(L620=4,13,IF(L620=5,12,IF(L620=6,11,IF(L620=7,10,IF(L620=8,9,0)))))))))+IF(F620="EŽ",IF(L620=1,68,IF(L620=2,47.6,IF(L620=3,36,IF(L620=4,18,IF(L620=5,16.5,IF(L620=6,15,IF(L620=7,13.5,IF(L620=8,12,0))))))))+IF(L620&lt;=8,0,IF(L620&lt;=16,10,IF(L620&lt;=24,6,0)))-IF(L620&lt;=8,0,IF(L620&lt;=16,(L620-9)*0.34,IF(L620&lt;=24,(L620-17)*0.34,0))),0)+IF(F620="PT",IF(L620=1,68,IF(L620=2,52.08,IF(L620=3,41.28,IF(L620=4,24,IF(L620=5,22,IF(L620=6,20,IF(L620=7,18,IF(L620=8,16,0))))))))+IF(L620&lt;=8,0,IF(L620&lt;=16,13,IF(L620&lt;=24,9,IF(L620&lt;=32,4,0))))-IF(L620&lt;=8,0,IF(L620&lt;=16,(L620-9)*0.34,IF(L620&lt;=24,(L620-17)*0.34,IF(L620&lt;=32,(L620-25)*0.34,0)))),0)+IF(F620="JOŽ",IF(L620=1,85,IF(L620=2,59.5,IF(L620=3,45,IF(L620=4,32.5,IF(L620=5,30,IF(L620=6,27.5,IF(L620=7,25,IF(L620=8,22.5,0))))))))+IF(L620&lt;=8,0,IF(L620&lt;=16,19,IF(L620&lt;=24,13,0)))-IF(L620&lt;=8,0,IF(L620&lt;=16,(L620-9)*0.425,IF(L620&lt;=24,(L620-17)*0.425,0))),0)+IF(F620="JPČ",IF(L620=1,68,IF(L620=2,47.6,IF(L620=3,36,IF(L620=4,26,IF(L620=5,24,IF(L620=6,22,IF(L620=7,20,IF(L620=8,18,0))))))))+IF(L620&lt;=8,0,IF(L620&lt;=16,13,IF(L620&lt;=24,9,0)))-IF(L620&lt;=8,0,IF(L620&lt;=16,(L620-9)*0.34,IF(L620&lt;=24,(L620-17)*0.34,0))),0)+IF(F620="JEČ",IF(L620=1,34,IF(L620=2,26.04,IF(L620=3,20.6,IF(L620=4,12,IF(L620=5,11,IF(L620=6,10,IF(L620=7,9,IF(L620=8,8,0))))))))+IF(L620&lt;=8,0,IF(L620&lt;=16,6,0))-IF(L620&lt;=8,0,IF(L620&lt;=16,(L620-9)*0.17,0)),0)+IF(F620="JEOF",IF(L620=1,34,IF(L620=2,26.04,IF(L620=3,20.6,IF(L620=4,12,IF(L620=5,11,IF(L620=6,10,IF(L620=7,9,IF(L620=8,8,0))))))))+IF(L620&lt;=8,0,IF(L620&lt;=16,6,0))-IF(L620&lt;=8,0,IF(L620&lt;=16,(L620-9)*0.17,0)),0)+IF(F620="JnPČ",IF(L620=1,51,IF(L620=2,35.7,IF(L620=3,27,IF(L620=4,19.5,IF(L620=5,18,IF(L620=6,16.5,IF(L620=7,15,IF(L620=8,13.5,0))))))))+IF(L620&lt;=8,0,IF(L620&lt;=16,10,0))-IF(L620&lt;=8,0,IF(L620&lt;=16,(L620-9)*0.255,0)),0)+IF(F620="JnEČ",IF(L620=1,25.5,IF(L620=2,19.53,IF(L620=3,15.48,IF(L620=4,9,IF(L620=5,8.25,IF(L620=6,7.5,IF(L620=7,6.75,IF(L620=8,6,0))))))))+IF(L620&lt;=8,0,IF(L620&lt;=16,5,0))-IF(L620&lt;=8,0,IF(L620&lt;=16,(L620-9)*0.1275,0)),0)+IF(F620="JčPČ",IF(L620=1,21.25,IF(L620=2,14.5,IF(L620=3,11.5,IF(L620=4,7,IF(L620=5,6.5,IF(L620=6,6,IF(L620=7,5.5,IF(L620=8,5,0))))))))+IF(L620&lt;=8,0,IF(L620&lt;=16,4,0))-IF(L620&lt;=8,0,IF(L620&lt;=16,(L620-9)*0.10625,0)),0)+IF(F620="JčEČ",IF(L620=1,17,IF(L620=2,13.02,IF(L620=3,10.32,IF(L620=4,6,IF(L620=5,5.5,IF(L620=6,5,IF(L620=7,4.5,IF(L620=8,4,0))))))))+IF(L620&lt;=8,0,IF(L620&lt;=16,3,0))-IF(L620&lt;=8,0,IF(L620&lt;=16,(L620-9)*0.085,0)),0)+IF(F620="NEAK",IF(L620=1,11.48,IF(L620=2,8.79,IF(L620=3,6.97,IF(L620=4,4.05,IF(L620=5,3.71,IF(L620=6,3.38,IF(L620=7,3.04,IF(L620=8,2.7,0))))))))+IF(L620&lt;=8,0,IF(L620&lt;=16,2,IF(L620&lt;=24,1.3,0)))-IF(L620&lt;=8,0,IF(L620&lt;=16,(L620-9)*0.0574,IF(L620&lt;=24,(L620-17)*0.0574,0))),0))*IF(L620&lt;0,1,IF(OR(F620="PČ",F620="PŽ",F620="PT"),IF(J620&lt;32,J620/32,1),1))* IF(L620&lt;0,1,IF(OR(F620="EČ",F620="EŽ",F620="JOŽ",F620="JPČ",F620="NEAK"),IF(J620&lt;24,J620/24,1),1))*IF(L620&lt;0,1,IF(OR(F620="PČneol",F620="JEČ",F620="JEOF",F620="JnPČ",F620="JnEČ",F620="JčPČ",F620="JčEČ"),IF(J620&lt;16,J620/16,1),1))*IF(L620&lt;0,1,IF(F620="EČneol",IF(J620&lt;8,J620/8,1),1))</f>
        <v>0</v>
      </c>
      <c r="O620" s="9">
        <f>IF(F620="OŽ",N620,IF(H620="Ne",IF(J620*0.3&lt;J620-L620,N620,0),IF(J620*0.1&lt;J620-L620,N620,0)))</f>
        <v>0</v>
      </c>
      <c r="P620" s="4">
        <f t="shared" si="239"/>
        <v>0</v>
      </c>
      <c r="Q620" s="11">
        <f t="shared" si="240"/>
        <v>0</v>
      </c>
      <c r="R620" s="10">
        <f>IF(Q620&lt;=30,O620+P620,O620+O620*0.3)*IF(G620=1,0.4,IF(G620=2,0.75,IF(G620="1 (kas 4 m. 1 k. nerengiamos)",0.52,1)))*IF(D620="olimpinė",1,IF(M620="Ne",0.5,1))*IF(OR(A$5="Lietuvos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federacija"),IF(OR(J620&lt;8,K620&lt;16),0,1),1)*E620*IF(I620&lt;=1,1,1/I620)*IF(OR(A$5="Lietuvos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21" spans="1:18">
      <c r="A621" s="71" t="s">
        <v>34</v>
      </c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3"/>
      <c r="R621" s="10">
        <f>SUM(R611:R620)</f>
        <v>0</v>
      </c>
    </row>
    <row r="622" spans="1:18" ht="15.75">
      <c r="A622" s="24" t="s">
        <v>116</v>
      </c>
      <c r="B622" s="24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6"/>
    </row>
    <row r="623" spans="1:18">
      <c r="A623" s="48" t="s">
        <v>44</v>
      </c>
      <c r="B623" s="48"/>
      <c r="C623" s="48"/>
      <c r="D623" s="48"/>
      <c r="E623" s="48"/>
      <c r="F623" s="48"/>
      <c r="G623" s="48"/>
      <c r="H623" s="48"/>
      <c r="I623" s="48"/>
      <c r="J623" s="15"/>
      <c r="K623" s="15"/>
      <c r="L623" s="15"/>
      <c r="M623" s="15"/>
      <c r="N623" s="15"/>
      <c r="O623" s="15"/>
      <c r="P623" s="15"/>
      <c r="Q623" s="15"/>
      <c r="R623" s="16"/>
    </row>
    <row r="624" spans="1:18">
      <c r="A624" s="48"/>
      <c r="B624" s="48"/>
      <c r="C624" s="48"/>
      <c r="D624" s="48"/>
      <c r="E624" s="48"/>
      <c r="F624" s="48"/>
      <c r="G624" s="48"/>
      <c r="H624" s="48"/>
      <c r="I624" s="48"/>
      <c r="J624" s="15"/>
      <c r="K624" s="15"/>
      <c r="L624" s="15"/>
      <c r="M624" s="15"/>
      <c r="N624" s="15"/>
      <c r="O624" s="15"/>
      <c r="P624" s="15"/>
      <c r="Q624" s="15"/>
      <c r="R624" s="16"/>
    </row>
    <row r="625" spans="1:18">
      <c r="A625" s="77" t="s">
        <v>117</v>
      </c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9"/>
      <c r="R625" s="89">
        <f>SUM(R29+R48+R67+R85+R102+R119+R137+R155+R173+R190+R208+R226+R244+R262+R280+R297+R315+R332+R349+R366+R383+R400+R417+R434+R451+R468+R485+R502+R519+R536+R553+R570+R587+R604+R621)</f>
        <v>312.16669999999993</v>
      </c>
    </row>
    <row r="626" spans="1:18">
      <c r="A626" s="80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2"/>
      <c r="R626" s="90"/>
    </row>
    <row r="627" spans="1:18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6"/>
      <c r="P627" s="6"/>
      <c r="Q627" s="6"/>
      <c r="R627" s="7"/>
    </row>
    <row r="628" spans="1:18" ht="15.75">
      <c r="A628" s="116" t="s">
        <v>118</v>
      </c>
      <c r="B628" s="116"/>
      <c r="C628" s="116"/>
      <c r="D628" s="116"/>
      <c r="E628" s="116"/>
      <c r="F628" s="8"/>
      <c r="G628" s="8"/>
      <c r="H628" s="8"/>
      <c r="J628" s="8"/>
      <c r="L628" s="8"/>
      <c r="M628" s="8"/>
      <c r="R628" s="8"/>
    </row>
    <row r="629" spans="1:18" ht="15.75">
      <c r="A629" s="67"/>
      <c r="B629" s="67"/>
      <c r="C629" s="67"/>
      <c r="D629" s="67"/>
      <c r="E629" s="67"/>
      <c r="F629" s="8"/>
      <c r="G629" s="8"/>
      <c r="H629" s="8"/>
      <c r="J629" s="8"/>
      <c r="L629" s="8"/>
      <c r="M629" s="8"/>
      <c r="R629" s="8"/>
    </row>
    <row r="630" spans="1:18" ht="15.75">
      <c r="A630" s="67"/>
      <c r="B630" s="67"/>
      <c r="C630" s="67"/>
      <c r="D630" s="67"/>
      <c r="E630" s="67"/>
      <c r="F630" s="8"/>
      <c r="G630" s="8"/>
      <c r="H630" s="8"/>
      <c r="J630" s="8"/>
      <c r="L630" s="8"/>
      <c r="M630" s="8"/>
      <c r="R630" s="8"/>
    </row>
    <row r="631" spans="1:18" ht="15.75">
      <c r="A631" s="67"/>
      <c r="B631" s="67"/>
      <c r="C631" s="67"/>
      <c r="D631" s="67"/>
      <c r="E631" s="67"/>
      <c r="F631" s="8"/>
      <c r="G631" s="8"/>
      <c r="H631" s="8"/>
      <c r="J631" s="8"/>
      <c r="L631" s="8"/>
      <c r="M631" s="8"/>
      <c r="R631" s="8"/>
    </row>
    <row r="632" spans="1:18" ht="15.75">
      <c r="A632" s="24" t="s">
        <v>119</v>
      </c>
      <c r="B632"/>
      <c r="C632"/>
      <c r="D632"/>
      <c r="E632"/>
      <c r="F632" s="13"/>
      <c r="G632" s="13"/>
      <c r="H632" s="8"/>
      <c r="J632" s="8"/>
      <c r="L632" s="8"/>
      <c r="M632" s="8"/>
      <c r="R632" s="8"/>
    </row>
    <row r="633" spans="1:18">
      <c r="A633"/>
      <c r="B633"/>
      <c r="C633"/>
      <c r="D633"/>
      <c r="E633"/>
      <c r="F633" s="13"/>
      <c r="G633" s="13"/>
      <c r="H633" s="8"/>
      <c r="J633" s="8"/>
      <c r="L633" s="8"/>
      <c r="M633" s="8"/>
      <c r="R633" s="8"/>
    </row>
    <row r="634" spans="1:18" ht="15.75">
      <c r="A634" s="56" t="s">
        <v>120</v>
      </c>
      <c r="B634" s="55"/>
      <c r="C634"/>
      <c r="D634"/>
      <c r="E634" s="115"/>
      <c r="F634" s="115"/>
      <c r="G634" s="115"/>
      <c r="H634" s="8"/>
      <c r="J634" s="114" t="s">
        <v>121</v>
      </c>
      <c r="K634" s="114"/>
      <c r="L634" s="114"/>
      <c r="M634" s="8"/>
      <c r="R634" s="8"/>
    </row>
    <row r="635" spans="1:18" ht="15.75">
      <c r="A635" s="25" t="s">
        <v>122</v>
      </c>
      <c r="B635"/>
      <c r="C635"/>
      <c r="D635"/>
      <c r="E635"/>
      <c r="F635" s="13"/>
      <c r="G635" s="13"/>
      <c r="H635" s="8"/>
      <c r="J635" s="8"/>
      <c r="L635" s="8"/>
      <c r="M635" s="8"/>
      <c r="R635" s="8"/>
    </row>
    <row r="636" spans="1:18">
      <c r="A636" s="25" t="s">
        <v>123</v>
      </c>
      <c r="B636"/>
      <c r="C636"/>
      <c r="D636"/>
      <c r="E636"/>
      <c r="F636" s="13"/>
      <c r="G636" s="13"/>
      <c r="H636" s="8"/>
      <c r="J636" s="8"/>
      <c r="L636" s="8"/>
      <c r="M636" s="8"/>
      <c r="R636" s="8"/>
    </row>
    <row r="637" spans="1:18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</row>
  </sheetData>
  <mergeCells count="179">
    <mergeCell ref="J634:L634"/>
    <mergeCell ref="E634:G634"/>
    <mergeCell ref="A85:Q85"/>
    <mergeCell ref="A90:P90"/>
    <mergeCell ref="A91:C91"/>
    <mergeCell ref="A37:P37"/>
    <mergeCell ref="A48:Q48"/>
    <mergeCell ref="A54:P54"/>
    <mergeCell ref="A56:P56"/>
    <mergeCell ref="A67:Q67"/>
    <mergeCell ref="A102:Q102"/>
    <mergeCell ref="A106:P106"/>
    <mergeCell ref="A107:C107"/>
    <mergeCell ref="A108:P108"/>
    <mergeCell ref="A119:Q119"/>
    <mergeCell ref="A628:E628"/>
    <mergeCell ref="A208:Q208"/>
    <mergeCell ref="A162:P162"/>
    <mergeCell ref="A173:Q173"/>
    <mergeCell ref="A177:P177"/>
    <mergeCell ref="A178:C178"/>
    <mergeCell ref="A179:P179"/>
    <mergeCell ref="A232:C232"/>
    <mergeCell ref="A233:P233"/>
    <mergeCell ref="A36:C36"/>
    <mergeCell ref="A55:C55"/>
    <mergeCell ref="A73:C73"/>
    <mergeCell ref="A74:P7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25:R626"/>
    <mergeCell ref="A72:P72"/>
    <mergeCell ref="A29:Q29"/>
    <mergeCell ref="A17:P17"/>
    <mergeCell ref="A35:P35"/>
    <mergeCell ref="A143:C143"/>
    <mergeCell ref="A144:P144"/>
    <mergeCell ref="A155:Q155"/>
    <mergeCell ref="A160:P160"/>
    <mergeCell ref="A161:C161"/>
    <mergeCell ref="A124:P124"/>
    <mergeCell ref="A125:C125"/>
    <mergeCell ref="A126:P126"/>
    <mergeCell ref="A137:Q137"/>
    <mergeCell ref="A142:P142"/>
    <mergeCell ref="A190:Q190"/>
    <mergeCell ref="A195:P195"/>
    <mergeCell ref="A196:C196"/>
    <mergeCell ref="A197:P197"/>
    <mergeCell ref="A244:Q244"/>
    <mergeCell ref="A249:P249"/>
    <mergeCell ref="A250:C250"/>
    <mergeCell ref="A213:P213"/>
    <mergeCell ref="A214:C214"/>
    <mergeCell ref="A215:P215"/>
    <mergeCell ref="A226:Q226"/>
    <mergeCell ref="A231:P231"/>
    <mergeCell ref="A280:Q280"/>
    <mergeCell ref="A227:P227"/>
    <mergeCell ref="A245:P245"/>
    <mergeCell ref="A284:P284"/>
    <mergeCell ref="A285:C285"/>
    <mergeCell ref="A286:P286"/>
    <mergeCell ref="A297:Q297"/>
    <mergeCell ref="A251:P251"/>
    <mergeCell ref="A262:Q262"/>
    <mergeCell ref="A267:P267"/>
    <mergeCell ref="A268:C268"/>
    <mergeCell ref="A269:P269"/>
    <mergeCell ref="A263:P263"/>
    <mergeCell ref="A281:P281"/>
    <mergeCell ref="A625:Q626"/>
    <mergeCell ref="A302:P302"/>
    <mergeCell ref="A303:C303"/>
    <mergeCell ref="A304:P304"/>
    <mergeCell ref="A315:Q315"/>
    <mergeCell ref="A319:P319"/>
    <mergeCell ref="A320:C320"/>
    <mergeCell ref="A321:P321"/>
    <mergeCell ref="A332:Q332"/>
    <mergeCell ref="A336:P336"/>
    <mergeCell ref="A337:C337"/>
    <mergeCell ref="A338:P338"/>
    <mergeCell ref="A349:Q349"/>
    <mergeCell ref="A353:P353"/>
    <mergeCell ref="A354:C354"/>
    <mergeCell ref="A355:P355"/>
    <mergeCell ref="A387:P387"/>
    <mergeCell ref="A388:C388"/>
    <mergeCell ref="A389:P389"/>
    <mergeCell ref="A400:Q400"/>
    <mergeCell ref="A404:P404"/>
    <mergeCell ref="A366:Q366"/>
    <mergeCell ref="A370:P370"/>
    <mergeCell ref="A371:C371"/>
    <mergeCell ref="A451:Q451"/>
    <mergeCell ref="A455:P455"/>
    <mergeCell ref="A456:C456"/>
    <mergeCell ref="A457:P457"/>
    <mergeCell ref="A468:Q468"/>
    <mergeCell ref="A372:P372"/>
    <mergeCell ref="A383:Q383"/>
    <mergeCell ref="A423:P423"/>
    <mergeCell ref="A434:Q434"/>
    <mergeCell ref="A438:P438"/>
    <mergeCell ref="A439:C439"/>
    <mergeCell ref="A440:P440"/>
    <mergeCell ref="A405:C405"/>
    <mergeCell ref="A406:P406"/>
    <mergeCell ref="A417:Q417"/>
    <mergeCell ref="A421:P421"/>
    <mergeCell ref="A422:C422"/>
    <mergeCell ref="A490:C490"/>
    <mergeCell ref="A491:P491"/>
    <mergeCell ref="A502:Q502"/>
    <mergeCell ref="A506:P506"/>
    <mergeCell ref="A507:C507"/>
    <mergeCell ref="A472:P472"/>
    <mergeCell ref="A473:C473"/>
    <mergeCell ref="A474:P474"/>
    <mergeCell ref="A485:Q485"/>
    <mergeCell ref="A489:P489"/>
    <mergeCell ref="A536:Q536"/>
    <mergeCell ref="A540:P540"/>
    <mergeCell ref="A541:C541"/>
    <mergeCell ref="A542:P542"/>
    <mergeCell ref="A553:Q553"/>
    <mergeCell ref="A508:P508"/>
    <mergeCell ref="A519:Q519"/>
    <mergeCell ref="A523:P523"/>
    <mergeCell ref="A524:C524"/>
    <mergeCell ref="A525:P525"/>
    <mergeCell ref="A298:P298"/>
    <mergeCell ref="A31:K31"/>
    <mergeCell ref="A68:P68"/>
    <mergeCell ref="A120:P120"/>
    <mergeCell ref="A138:P138"/>
    <mergeCell ref="A156:P156"/>
    <mergeCell ref="A191:P191"/>
    <mergeCell ref="A209:P209"/>
    <mergeCell ref="A621:Q621"/>
    <mergeCell ref="A593:P593"/>
    <mergeCell ref="A604:Q604"/>
    <mergeCell ref="A608:P608"/>
    <mergeCell ref="A609:C609"/>
    <mergeCell ref="A610:P610"/>
    <mergeCell ref="A575:C575"/>
    <mergeCell ref="A576:P576"/>
    <mergeCell ref="A587:Q587"/>
    <mergeCell ref="A591:P591"/>
    <mergeCell ref="A592:C592"/>
    <mergeCell ref="A557:P557"/>
    <mergeCell ref="A558:C558"/>
    <mergeCell ref="A559:P559"/>
    <mergeCell ref="A570:Q570"/>
    <mergeCell ref="A574:P574"/>
  </mergeCells>
  <phoneticPr fontId="0" type="noConversion"/>
  <dataValidations count="4">
    <dataValidation type="list" allowBlank="1" showInputMessage="1" showErrorMessage="1" sqref="D57:D66 D38:D47 D19:D28 D75:D84 D92:D101 D109:D118 D127:D136 D145:D154 D163:D172 D180:D189 D198:D207 D216:D225 D234:D243 D252:D261 D270:D279 D287:D296 D305:D314 D322:D331 D339:D348 D356:D365 D373:D382 D390:D399 D407:D416 D424:D433 D441:D450 D458:D467 D475:D484 D492:D501 D509:D518 D526:D535 D543:D552 D560:D569 D577:D586 D594:D603 D611:D620">
      <formula1>"olimpinė,neolimpinė"</formula1>
    </dataValidation>
    <dataValidation type="list" allowBlank="1" showInputMessage="1" showErrorMessage="1" sqref="M57:M66 M38:M47 H38:H47 H57:H66 M19:M28 H19:H28 M75:M84 H75:H84 M92:M101 H92:H101 M109:M118 H109:H118 M127:M136 H127:H136 M145:M154 H145:H154 M163:M172 H163:H172 M180:M189 H180:H189 M198:M207 H198:H207 M216:M225 H216:H225 M234:M243 H234:H243 M252:M261 H252:H261 M270:M279 H270:H279 M287:M296 H287:H296 M305:M314 H305:H314 M322:M331 H322:H331 M339:M348 H339:H348 M356:M365 H356:H365 M373:M382 H373:H382 M390:M399 H390:H399 M407:M416 H407:H416 M424:M433 H424:H433 M441:M450 H441:H450 M458:M467 H458:H467 M475:M484 H475:H484 M492:M501 H492:H501 M509:M518 H509:H518 M526:M535 H526:H535 M543:M552 H543:H552 M560:M569 H560:H569 M577:M586 H577:H586 M594:M603 H594:H603 M611:M620 H611:H620">
      <formula1>"Taip,Ne"</formula1>
    </dataValidation>
    <dataValidation type="list" allowBlank="1" showInputMessage="1" showErrorMessage="1" sqref="F19:F28 F38:F47 F57:F66 F75:F84 F92:F101 F109:F118 F127:F136 F145:F154 F163:F172 F180:F189 F198:F207 F216:F225 F234:F243 F252:F261 F270:F279 F287:F296 F305:F314 F322:F331 F339:F348 F356:F365 F373:F382 F390:F399 F407:F416 F424:F433 F441:F450 F458:F467 F475:F484 F492:F501 F509:F518 F526:F535 F543:F552 F560:F569 F577:F586 F594:F603 F611:F620">
      <formula1>"OŽ,PČ,PČneol,EČ,EČneol,JOŽ,JPČ,JEČ,JnPČ,JnEČ,NEAK"</formula1>
    </dataValidation>
    <dataValidation type="list" allowBlank="1" showInputMessage="1" showErrorMessage="1" sqref="G19:G28 G38:G47 G57:G66 G75:G84 G92:G101 G109:G118 G127:G136 G145:G154 G163:G172 G180:G189 G198:G207 G216:G225 G234:G243 G252:G261 G270:G279 G287:G296 G305:G314 G322:G331 G339:G348 G356:G365 G373:G382 G390:G399 G407:G416 G424:G433 G441:G450 G458:G467 G475:G484 G492:G501 G509:G518 G526:G535 G543:G552 G560:G569 G577:G586 G594:G603 G611:G620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0"/>
      <c r="AE1" s="50"/>
      <c r="AF1" s="50"/>
      <c r="AG1" s="50"/>
      <c r="AH1" s="26"/>
      <c r="AI1" s="26"/>
      <c r="AJ1" s="50"/>
      <c r="AK1" s="50" t="s">
        <v>124</v>
      </c>
      <c r="AL1" s="50"/>
      <c r="AM1" s="50"/>
      <c r="AN1" s="50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0"/>
      <c r="AE2" s="50"/>
      <c r="AF2" s="50"/>
      <c r="AG2" s="50"/>
      <c r="AH2" s="26"/>
      <c r="AI2" s="26"/>
      <c r="AJ2" s="50"/>
      <c r="AK2" s="50" t="s">
        <v>125</v>
      </c>
      <c r="AL2" s="50"/>
      <c r="AM2" s="50"/>
      <c r="AN2" s="50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0"/>
      <c r="AE3" s="50"/>
      <c r="AF3" s="50"/>
      <c r="AG3" s="50"/>
      <c r="AH3" s="26"/>
      <c r="AI3" s="26"/>
      <c r="AJ3" s="50"/>
      <c r="AK3" s="50" t="s">
        <v>126</v>
      </c>
      <c r="AL3" s="50"/>
      <c r="AM3" s="50"/>
      <c r="AN3" s="50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0"/>
      <c r="AE4" s="50"/>
      <c r="AF4" s="50"/>
      <c r="AG4" s="50"/>
      <c r="AH4" s="26"/>
      <c r="AI4" s="26"/>
      <c r="AJ4" s="50"/>
      <c r="AK4" s="50" t="s">
        <v>127</v>
      </c>
      <c r="AL4" s="50"/>
      <c r="AM4" s="50"/>
      <c r="AN4" s="50"/>
    </row>
    <row r="5" spans="1:41" ht="15.75">
      <c r="A5" s="117" t="s">
        <v>128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8" t="s">
        <v>8</v>
      </c>
      <c r="B7" s="120" t="s">
        <v>129</v>
      </c>
      <c r="C7" s="123" t="s">
        <v>130</v>
      </c>
      <c r="D7" s="125" t="s">
        <v>131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30" t="s">
        <v>13</v>
      </c>
      <c r="AO7" s="31"/>
    </row>
    <row r="8" spans="1:41">
      <c r="A8" s="119"/>
      <c r="B8" s="121"/>
      <c r="C8" s="124"/>
      <c r="D8" s="127" t="s">
        <v>132</v>
      </c>
      <c r="E8" s="127" t="s">
        <v>133</v>
      </c>
      <c r="F8" s="127" t="s">
        <v>134</v>
      </c>
      <c r="G8" s="127" t="s">
        <v>135</v>
      </c>
      <c r="H8" s="127" t="s">
        <v>136</v>
      </c>
      <c r="I8" s="127" t="s">
        <v>137</v>
      </c>
      <c r="J8" s="127" t="s">
        <v>138</v>
      </c>
      <c r="K8" s="127" t="s">
        <v>139</v>
      </c>
      <c r="L8" s="127" t="s">
        <v>140</v>
      </c>
      <c r="M8" s="127" t="s">
        <v>141</v>
      </c>
      <c r="N8" s="127" t="s">
        <v>142</v>
      </c>
      <c r="O8" s="127" t="s">
        <v>143</v>
      </c>
      <c r="P8" s="127" t="s">
        <v>144</v>
      </c>
      <c r="Q8" s="127" t="s">
        <v>145</v>
      </c>
      <c r="R8" s="127" t="s">
        <v>146</v>
      </c>
      <c r="S8" s="127" t="s">
        <v>147</v>
      </c>
      <c r="T8" s="127" t="s">
        <v>148</v>
      </c>
      <c r="U8" s="127" t="s">
        <v>149</v>
      </c>
      <c r="V8" s="127" t="s">
        <v>150</v>
      </c>
      <c r="W8" s="127" t="s">
        <v>151</v>
      </c>
      <c r="X8" s="127" t="s">
        <v>152</v>
      </c>
      <c r="Y8" s="127" t="s">
        <v>153</v>
      </c>
      <c r="Z8" s="127" t="s">
        <v>154</v>
      </c>
      <c r="AA8" s="127" t="s">
        <v>155</v>
      </c>
      <c r="AB8" s="127" t="s">
        <v>156</v>
      </c>
      <c r="AC8" s="127" t="s">
        <v>157</v>
      </c>
      <c r="AD8" s="127" t="s">
        <v>158</v>
      </c>
      <c r="AE8" s="127" t="s">
        <v>159</v>
      </c>
      <c r="AF8" s="127" t="s">
        <v>160</v>
      </c>
      <c r="AG8" s="127" t="s">
        <v>161</v>
      </c>
      <c r="AH8" s="127" t="s">
        <v>162</v>
      </c>
      <c r="AI8" s="127" t="s">
        <v>163</v>
      </c>
      <c r="AJ8" s="127" t="s">
        <v>164</v>
      </c>
      <c r="AK8" s="127" t="s">
        <v>165</v>
      </c>
      <c r="AL8" s="127" t="s">
        <v>166</v>
      </c>
      <c r="AM8" s="127" t="s">
        <v>167</v>
      </c>
      <c r="AN8" s="128" t="s">
        <v>168</v>
      </c>
    </row>
    <row r="9" spans="1:41">
      <c r="A9" s="119"/>
      <c r="B9" s="122"/>
      <c r="C9" s="124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9"/>
    </row>
    <row r="10" spans="1:41" s="54" customFormat="1">
      <c r="A10" s="51" t="s">
        <v>169</v>
      </c>
      <c r="B10" s="52" t="s">
        <v>170</v>
      </c>
      <c r="C10" s="35" t="s">
        <v>171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3">
        <f>SUM(D10*0.3/100)</f>
        <v>1.6523999999999999</v>
      </c>
    </row>
    <row r="11" spans="1:41">
      <c r="A11" s="68" t="s">
        <v>172</v>
      </c>
      <c r="B11" s="44" t="s">
        <v>173</v>
      </c>
      <c r="C11" s="35" t="s">
        <v>174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175</v>
      </c>
      <c r="AK11" s="36" t="s">
        <v>175</v>
      </c>
      <c r="AL11" s="36" t="s">
        <v>175</v>
      </c>
      <c r="AM11" s="36" t="s">
        <v>175</v>
      </c>
      <c r="AN11" s="69">
        <f t="shared" ref="AN11:AN26" si="1">SUM(D11*0.3/100)</f>
        <v>1.347</v>
      </c>
    </row>
    <row r="12" spans="1:41">
      <c r="A12" s="68" t="s">
        <v>176</v>
      </c>
      <c r="B12" s="44" t="s">
        <v>60</v>
      </c>
      <c r="C12" s="35" t="s">
        <v>177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175</v>
      </c>
      <c r="AC12" s="36" t="s">
        <v>175</v>
      </c>
      <c r="AD12" s="36" t="s">
        <v>175</v>
      </c>
      <c r="AE12" s="36" t="s">
        <v>175</v>
      </c>
      <c r="AF12" s="36" t="s">
        <v>175</v>
      </c>
      <c r="AG12" s="36" t="s">
        <v>175</v>
      </c>
      <c r="AH12" s="36" t="s">
        <v>175</v>
      </c>
      <c r="AI12" s="36" t="s">
        <v>175</v>
      </c>
      <c r="AJ12" s="36" t="s">
        <v>175</v>
      </c>
      <c r="AK12" s="36" t="s">
        <v>175</v>
      </c>
      <c r="AL12" s="36" t="s">
        <v>175</v>
      </c>
      <c r="AM12" s="36" t="s">
        <v>175</v>
      </c>
      <c r="AN12" s="69">
        <f t="shared" si="1"/>
        <v>0.61199999999999999</v>
      </c>
    </row>
    <row r="13" spans="1:41" ht="84">
      <c r="A13" s="68" t="s">
        <v>178</v>
      </c>
      <c r="B13" s="44" t="s">
        <v>179</v>
      </c>
      <c r="C13" s="22" t="s">
        <v>180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175</v>
      </c>
      <c r="U13" s="36" t="s">
        <v>175</v>
      </c>
      <c r="V13" s="36" t="s">
        <v>175</v>
      </c>
      <c r="W13" s="36" t="s">
        <v>175</v>
      </c>
      <c r="X13" s="36" t="s">
        <v>175</v>
      </c>
      <c r="Y13" s="36" t="s">
        <v>175</v>
      </c>
      <c r="Z13" s="36" t="s">
        <v>175</v>
      </c>
      <c r="AA13" s="36" t="s">
        <v>175</v>
      </c>
      <c r="AB13" s="36" t="s">
        <v>175</v>
      </c>
      <c r="AC13" s="36" t="s">
        <v>175</v>
      </c>
      <c r="AD13" s="36" t="s">
        <v>175</v>
      </c>
      <c r="AE13" s="36" t="s">
        <v>175</v>
      </c>
      <c r="AF13" s="36" t="s">
        <v>175</v>
      </c>
      <c r="AG13" s="36" t="s">
        <v>175</v>
      </c>
      <c r="AH13" s="36" t="s">
        <v>175</v>
      </c>
      <c r="AI13" s="36" t="s">
        <v>175</v>
      </c>
      <c r="AJ13" s="36" t="s">
        <v>175</v>
      </c>
      <c r="AK13" s="36" t="s">
        <v>175</v>
      </c>
      <c r="AL13" s="36" t="s">
        <v>175</v>
      </c>
      <c r="AM13" s="36" t="s">
        <v>175</v>
      </c>
      <c r="AN13" s="69">
        <f t="shared" si="1"/>
        <v>0.255</v>
      </c>
    </row>
    <row r="14" spans="1:41" ht="36">
      <c r="A14" s="68" t="s">
        <v>181</v>
      </c>
      <c r="B14" s="44" t="s">
        <v>182</v>
      </c>
      <c r="C14" s="22" t="s">
        <v>183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175</v>
      </c>
      <c r="AK14" s="36" t="s">
        <v>175</v>
      </c>
      <c r="AL14" s="36" t="s">
        <v>175</v>
      </c>
      <c r="AM14" s="36" t="s">
        <v>175</v>
      </c>
      <c r="AN14" s="69">
        <f t="shared" si="1"/>
        <v>0.255</v>
      </c>
    </row>
    <row r="15" spans="1:41">
      <c r="A15" s="68" t="s">
        <v>184</v>
      </c>
      <c r="B15" s="44" t="s">
        <v>185</v>
      </c>
      <c r="C15" s="32" t="s">
        <v>186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175</v>
      </c>
      <c r="AC15" s="36" t="s">
        <v>175</v>
      </c>
      <c r="AD15" s="36" t="s">
        <v>175</v>
      </c>
      <c r="AE15" s="36" t="s">
        <v>175</v>
      </c>
      <c r="AF15" s="36" t="s">
        <v>175</v>
      </c>
      <c r="AG15" s="36" t="s">
        <v>175</v>
      </c>
      <c r="AH15" s="36" t="s">
        <v>175</v>
      </c>
      <c r="AI15" s="36" t="s">
        <v>175</v>
      </c>
      <c r="AJ15" s="36" t="s">
        <v>175</v>
      </c>
      <c r="AK15" s="36" t="s">
        <v>175</v>
      </c>
      <c r="AL15" s="36" t="s">
        <v>175</v>
      </c>
      <c r="AM15" s="36" t="s">
        <v>175</v>
      </c>
      <c r="AN15" s="69">
        <f t="shared" si="1"/>
        <v>0.255</v>
      </c>
    </row>
    <row r="16" spans="1:41" ht="84">
      <c r="A16" s="68" t="s">
        <v>187</v>
      </c>
      <c r="B16" s="44" t="s">
        <v>82</v>
      </c>
      <c r="C16" s="22" t="s">
        <v>188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175</v>
      </c>
      <c r="M16" s="37" t="s">
        <v>175</v>
      </c>
      <c r="N16" s="37" t="s">
        <v>175</v>
      </c>
      <c r="O16" s="37" t="s">
        <v>175</v>
      </c>
      <c r="P16" s="37" t="s">
        <v>175</v>
      </c>
      <c r="Q16" s="37" t="s">
        <v>175</v>
      </c>
      <c r="R16" s="37" t="s">
        <v>175</v>
      </c>
      <c r="S16" s="37" t="s">
        <v>175</v>
      </c>
      <c r="T16" s="37" t="s">
        <v>175</v>
      </c>
      <c r="U16" s="36" t="s">
        <v>175</v>
      </c>
      <c r="V16" s="36" t="s">
        <v>175</v>
      </c>
      <c r="W16" s="36" t="s">
        <v>175</v>
      </c>
      <c r="X16" s="36" t="s">
        <v>175</v>
      </c>
      <c r="Y16" s="36" t="s">
        <v>175</v>
      </c>
      <c r="Z16" s="36" t="s">
        <v>175</v>
      </c>
      <c r="AA16" s="36" t="s">
        <v>175</v>
      </c>
      <c r="AB16" s="36" t="s">
        <v>175</v>
      </c>
      <c r="AC16" s="36" t="s">
        <v>175</v>
      </c>
      <c r="AD16" s="36" t="s">
        <v>175</v>
      </c>
      <c r="AE16" s="36" t="s">
        <v>175</v>
      </c>
      <c r="AF16" s="36" t="s">
        <v>175</v>
      </c>
      <c r="AG16" s="36" t="s">
        <v>175</v>
      </c>
      <c r="AH16" s="36" t="s">
        <v>175</v>
      </c>
      <c r="AI16" s="36" t="s">
        <v>175</v>
      </c>
      <c r="AJ16" s="36" t="s">
        <v>175</v>
      </c>
      <c r="AK16" s="36" t="s">
        <v>175</v>
      </c>
      <c r="AL16" s="36" t="s">
        <v>175</v>
      </c>
      <c r="AM16" s="36" t="s">
        <v>175</v>
      </c>
      <c r="AN16" s="69">
        <f t="shared" si="1"/>
        <v>0.20399999999999999</v>
      </c>
    </row>
    <row r="17" spans="1:40">
      <c r="A17" s="68" t="s">
        <v>189</v>
      </c>
      <c r="B17" s="44" t="s">
        <v>190</v>
      </c>
      <c r="C17" s="32" t="s">
        <v>191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175</v>
      </c>
      <c r="AC17" s="36" t="s">
        <v>175</v>
      </c>
      <c r="AD17" s="36" t="s">
        <v>175</v>
      </c>
      <c r="AE17" s="36" t="s">
        <v>175</v>
      </c>
      <c r="AF17" s="36" t="s">
        <v>175</v>
      </c>
      <c r="AG17" s="36" t="s">
        <v>175</v>
      </c>
      <c r="AH17" s="36" t="s">
        <v>175</v>
      </c>
      <c r="AI17" s="36" t="s">
        <v>175</v>
      </c>
      <c r="AJ17" s="36" t="s">
        <v>175</v>
      </c>
      <c r="AK17" s="36" t="s">
        <v>175</v>
      </c>
      <c r="AL17" s="36" t="s">
        <v>175</v>
      </c>
      <c r="AM17" s="36" t="s">
        <v>175</v>
      </c>
      <c r="AN17" s="69">
        <f t="shared" si="1"/>
        <v>0.20399999999999999</v>
      </c>
    </row>
    <row r="18" spans="1:40" ht="24">
      <c r="A18" s="68" t="s">
        <v>192</v>
      </c>
      <c r="B18" s="44" t="s">
        <v>193</v>
      </c>
      <c r="C18" s="22" t="s">
        <v>194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175</v>
      </c>
      <c r="AK18" s="36" t="s">
        <v>175</v>
      </c>
      <c r="AL18" s="36" t="s">
        <v>175</v>
      </c>
      <c r="AM18" s="36" t="s">
        <v>175</v>
      </c>
      <c r="AN18" s="69">
        <f t="shared" si="1"/>
        <v>0.20399999999999999</v>
      </c>
    </row>
    <row r="19" spans="1:40">
      <c r="A19" s="68" t="s">
        <v>195</v>
      </c>
      <c r="B19" s="44" t="s">
        <v>54</v>
      </c>
      <c r="C19" s="32" t="s">
        <v>196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175</v>
      </c>
      <c r="AC19" s="36" t="s">
        <v>175</v>
      </c>
      <c r="AD19" s="36" t="s">
        <v>175</v>
      </c>
      <c r="AE19" s="36" t="s">
        <v>175</v>
      </c>
      <c r="AF19" s="36" t="s">
        <v>175</v>
      </c>
      <c r="AG19" s="36" t="s">
        <v>175</v>
      </c>
      <c r="AH19" s="36" t="s">
        <v>175</v>
      </c>
      <c r="AI19" s="36" t="s">
        <v>175</v>
      </c>
      <c r="AJ19" s="36" t="s">
        <v>175</v>
      </c>
      <c r="AK19" s="36" t="s">
        <v>175</v>
      </c>
      <c r="AL19" s="36" t="s">
        <v>175</v>
      </c>
      <c r="AM19" s="36" t="s">
        <v>175</v>
      </c>
      <c r="AN19" s="69">
        <f t="shared" si="1"/>
        <v>0.20399999999999999</v>
      </c>
    </row>
    <row r="20" spans="1:40">
      <c r="A20" s="68" t="s">
        <v>197</v>
      </c>
      <c r="B20" s="44" t="s">
        <v>31</v>
      </c>
      <c r="C20" s="32" t="s">
        <v>198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175</v>
      </c>
      <c r="U20" s="36" t="s">
        <v>175</v>
      </c>
      <c r="V20" s="36" t="s">
        <v>175</v>
      </c>
      <c r="W20" s="36" t="s">
        <v>175</v>
      </c>
      <c r="X20" s="36" t="s">
        <v>175</v>
      </c>
      <c r="Y20" s="36" t="s">
        <v>175</v>
      </c>
      <c r="Z20" s="36" t="s">
        <v>175</v>
      </c>
      <c r="AA20" s="36" t="s">
        <v>175</v>
      </c>
      <c r="AB20" s="36" t="s">
        <v>175</v>
      </c>
      <c r="AC20" s="36" t="s">
        <v>175</v>
      </c>
      <c r="AD20" s="36" t="s">
        <v>175</v>
      </c>
      <c r="AE20" s="36" t="s">
        <v>175</v>
      </c>
      <c r="AF20" s="36" t="s">
        <v>175</v>
      </c>
      <c r="AG20" s="36" t="s">
        <v>175</v>
      </c>
      <c r="AH20" s="36" t="s">
        <v>175</v>
      </c>
      <c r="AI20" s="36" t="s">
        <v>175</v>
      </c>
      <c r="AJ20" s="36" t="s">
        <v>175</v>
      </c>
      <c r="AK20" s="36" t="s">
        <v>175</v>
      </c>
      <c r="AL20" s="36" t="s">
        <v>175</v>
      </c>
      <c r="AM20" s="36" t="s">
        <v>175</v>
      </c>
      <c r="AN20" s="69">
        <f t="shared" si="1"/>
        <v>0.153</v>
      </c>
    </row>
    <row r="21" spans="1:40">
      <c r="A21" s="68" t="s">
        <v>199</v>
      </c>
      <c r="B21" s="44" t="s">
        <v>47</v>
      </c>
      <c r="C21" s="32" t="s">
        <v>200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175</v>
      </c>
      <c r="U21" s="36" t="s">
        <v>175</v>
      </c>
      <c r="V21" s="36" t="s">
        <v>175</v>
      </c>
      <c r="W21" s="36" t="s">
        <v>175</v>
      </c>
      <c r="X21" s="36" t="s">
        <v>175</v>
      </c>
      <c r="Y21" s="36" t="s">
        <v>175</v>
      </c>
      <c r="Z21" s="36" t="s">
        <v>175</v>
      </c>
      <c r="AA21" s="36" t="s">
        <v>175</v>
      </c>
      <c r="AB21" s="36" t="s">
        <v>175</v>
      </c>
      <c r="AC21" s="36" t="s">
        <v>175</v>
      </c>
      <c r="AD21" s="36" t="s">
        <v>175</v>
      </c>
      <c r="AE21" s="36" t="s">
        <v>175</v>
      </c>
      <c r="AF21" s="36" t="s">
        <v>175</v>
      </c>
      <c r="AG21" s="36" t="s">
        <v>175</v>
      </c>
      <c r="AH21" s="36" t="s">
        <v>175</v>
      </c>
      <c r="AI21" s="36" t="s">
        <v>175</v>
      </c>
      <c r="AJ21" s="36" t="s">
        <v>175</v>
      </c>
      <c r="AK21" s="36" t="s">
        <v>175</v>
      </c>
      <c r="AL21" s="36" t="s">
        <v>175</v>
      </c>
      <c r="AM21" s="36" t="s">
        <v>175</v>
      </c>
      <c r="AN21" s="69">
        <f t="shared" si="1"/>
        <v>0.10199999999999999</v>
      </c>
    </row>
    <row r="22" spans="1:40">
      <c r="A22" s="68" t="s">
        <v>201</v>
      </c>
      <c r="B22" s="44" t="s">
        <v>202</v>
      </c>
      <c r="C22" s="32" t="s">
        <v>203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175</v>
      </c>
      <c r="U22" s="36" t="s">
        <v>175</v>
      </c>
      <c r="V22" s="36" t="s">
        <v>175</v>
      </c>
      <c r="W22" s="36" t="s">
        <v>175</v>
      </c>
      <c r="X22" s="36" t="s">
        <v>175</v>
      </c>
      <c r="Y22" s="36" t="s">
        <v>175</v>
      </c>
      <c r="Z22" s="36" t="s">
        <v>175</v>
      </c>
      <c r="AA22" s="36" t="s">
        <v>175</v>
      </c>
      <c r="AB22" s="36" t="s">
        <v>175</v>
      </c>
      <c r="AC22" s="36" t="s">
        <v>175</v>
      </c>
      <c r="AD22" s="36" t="s">
        <v>175</v>
      </c>
      <c r="AE22" s="36" t="s">
        <v>175</v>
      </c>
      <c r="AF22" s="36" t="s">
        <v>175</v>
      </c>
      <c r="AG22" s="36" t="s">
        <v>175</v>
      </c>
      <c r="AH22" s="36" t="s">
        <v>175</v>
      </c>
      <c r="AI22" s="36" t="s">
        <v>175</v>
      </c>
      <c r="AJ22" s="36" t="s">
        <v>175</v>
      </c>
      <c r="AK22" s="36" t="s">
        <v>175</v>
      </c>
      <c r="AL22" s="36" t="s">
        <v>175</v>
      </c>
      <c r="AM22" s="36" t="s">
        <v>175</v>
      </c>
      <c r="AN22" s="69">
        <f t="shared" si="1"/>
        <v>0.10199999999999999</v>
      </c>
    </row>
    <row r="23" spans="1:40">
      <c r="A23" s="68" t="s">
        <v>204</v>
      </c>
      <c r="B23" s="44" t="s">
        <v>42</v>
      </c>
      <c r="C23" s="32" t="s">
        <v>205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175</v>
      </c>
      <c r="U23" s="36" t="s">
        <v>175</v>
      </c>
      <c r="V23" s="36" t="s">
        <v>175</v>
      </c>
      <c r="W23" s="36" t="s">
        <v>175</v>
      </c>
      <c r="X23" s="36" t="s">
        <v>175</v>
      </c>
      <c r="Y23" s="36" t="s">
        <v>175</v>
      </c>
      <c r="Z23" s="36" t="s">
        <v>175</v>
      </c>
      <c r="AA23" s="36" t="s">
        <v>175</v>
      </c>
      <c r="AB23" s="36" t="s">
        <v>175</v>
      </c>
      <c r="AC23" s="36" t="s">
        <v>175</v>
      </c>
      <c r="AD23" s="36" t="s">
        <v>175</v>
      </c>
      <c r="AE23" s="36" t="s">
        <v>175</v>
      </c>
      <c r="AF23" s="36" t="s">
        <v>175</v>
      </c>
      <c r="AG23" s="36" t="s">
        <v>175</v>
      </c>
      <c r="AH23" s="36" t="s">
        <v>175</v>
      </c>
      <c r="AI23" s="36" t="s">
        <v>175</v>
      </c>
      <c r="AJ23" s="36" t="s">
        <v>175</v>
      </c>
      <c r="AK23" s="36" t="s">
        <v>175</v>
      </c>
      <c r="AL23" s="36" t="s">
        <v>175</v>
      </c>
      <c r="AM23" s="36" t="s">
        <v>175</v>
      </c>
      <c r="AN23" s="69">
        <f t="shared" si="1"/>
        <v>7.6499999999999999E-2</v>
      </c>
    </row>
    <row r="24" spans="1:40">
      <c r="A24" s="68" t="s">
        <v>206</v>
      </c>
      <c r="B24" s="44" t="s">
        <v>207</v>
      </c>
      <c r="C24" s="32" t="s">
        <v>208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175</v>
      </c>
      <c r="U24" s="36" t="s">
        <v>175</v>
      </c>
      <c r="V24" s="36" t="s">
        <v>175</v>
      </c>
      <c r="W24" s="36" t="s">
        <v>175</v>
      </c>
      <c r="X24" s="36" t="s">
        <v>175</v>
      </c>
      <c r="Y24" s="36" t="s">
        <v>175</v>
      </c>
      <c r="Z24" s="36" t="s">
        <v>175</v>
      </c>
      <c r="AA24" s="36" t="s">
        <v>175</v>
      </c>
      <c r="AB24" s="36" t="s">
        <v>175</v>
      </c>
      <c r="AC24" s="36" t="s">
        <v>175</v>
      </c>
      <c r="AD24" s="36" t="s">
        <v>175</v>
      </c>
      <c r="AE24" s="36" t="s">
        <v>175</v>
      </c>
      <c r="AF24" s="36" t="s">
        <v>175</v>
      </c>
      <c r="AG24" s="36" t="s">
        <v>175</v>
      </c>
      <c r="AH24" s="36" t="s">
        <v>175</v>
      </c>
      <c r="AI24" s="36" t="s">
        <v>175</v>
      </c>
      <c r="AJ24" s="36" t="s">
        <v>175</v>
      </c>
      <c r="AK24" s="36" t="s">
        <v>175</v>
      </c>
      <c r="AL24" s="36" t="s">
        <v>175</v>
      </c>
      <c r="AM24" s="36" t="s">
        <v>175</v>
      </c>
      <c r="AN24" s="69">
        <f t="shared" si="1"/>
        <v>6.3750000000000001E-2</v>
      </c>
    </row>
    <row r="25" spans="1:40">
      <c r="A25" s="68" t="s">
        <v>209</v>
      </c>
      <c r="B25" s="44" t="s">
        <v>210</v>
      </c>
      <c r="C25" s="32" t="s">
        <v>211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175</v>
      </c>
      <c r="U25" s="36" t="s">
        <v>175</v>
      </c>
      <c r="V25" s="36" t="s">
        <v>175</v>
      </c>
      <c r="W25" s="36" t="s">
        <v>175</v>
      </c>
      <c r="X25" s="36" t="s">
        <v>175</v>
      </c>
      <c r="Y25" s="36" t="s">
        <v>175</v>
      </c>
      <c r="Z25" s="36" t="s">
        <v>175</v>
      </c>
      <c r="AA25" s="36" t="s">
        <v>175</v>
      </c>
      <c r="AB25" s="36" t="s">
        <v>175</v>
      </c>
      <c r="AC25" s="36" t="s">
        <v>175</v>
      </c>
      <c r="AD25" s="36" t="s">
        <v>175</v>
      </c>
      <c r="AE25" s="36" t="s">
        <v>175</v>
      </c>
      <c r="AF25" s="36" t="s">
        <v>175</v>
      </c>
      <c r="AG25" s="36" t="s">
        <v>175</v>
      </c>
      <c r="AH25" s="36" t="s">
        <v>175</v>
      </c>
      <c r="AI25" s="36" t="s">
        <v>175</v>
      </c>
      <c r="AJ25" s="36" t="s">
        <v>175</v>
      </c>
      <c r="AK25" s="36" t="s">
        <v>175</v>
      </c>
      <c r="AL25" s="36" t="s">
        <v>175</v>
      </c>
      <c r="AM25" s="36" t="s">
        <v>175</v>
      </c>
      <c r="AN25" s="69">
        <f t="shared" si="1"/>
        <v>5.0999999999999997E-2</v>
      </c>
    </row>
    <row r="26" spans="1:40" ht="24.75" thickBot="1">
      <c r="A26" s="39" t="s">
        <v>212</v>
      </c>
      <c r="B26" s="45" t="s">
        <v>213</v>
      </c>
      <c r="C26" s="23" t="s">
        <v>214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175</v>
      </c>
      <c r="AC26" s="42" t="s">
        <v>175</v>
      </c>
      <c r="AD26" s="42" t="s">
        <v>175</v>
      </c>
      <c r="AE26" s="42" t="s">
        <v>175</v>
      </c>
      <c r="AF26" s="42" t="s">
        <v>175</v>
      </c>
      <c r="AG26" s="42" t="s">
        <v>175</v>
      </c>
      <c r="AH26" s="42" t="s">
        <v>175</v>
      </c>
      <c r="AI26" s="42" t="s">
        <v>175</v>
      </c>
      <c r="AJ26" s="42" t="s">
        <v>175</v>
      </c>
      <c r="AK26" s="42" t="s">
        <v>175</v>
      </c>
      <c r="AL26" s="42" t="s">
        <v>175</v>
      </c>
      <c r="AM26" s="42" t="s">
        <v>175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215</v>
      </c>
    </row>
    <row r="2" spans="1:1" s="19" customFormat="1" ht="15" customHeight="1">
      <c r="A2" s="18" t="s">
        <v>216</v>
      </c>
    </row>
    <row r="3" spans="1:1" s="19" customFormat="1" ht="15" customHeight="1">
      <c r="A3" s="18" t="s">
        <v>217</v>
      </c>
    </row>
    <row r="4" spans="1:1" s="19" customFormat="1" ht="15" customHeight="1">
      <c r="A4" s="18" t="s">
        <v>218</v>
      </c>
    </row>
    <row r="5" spans="1:1" s="19" customFormat="1" ht="15" customHeight="1">
      <c r="A5" s="18" t="s">
        <v>219</v>
      </c>
    </row>
    <row r="6" spans="1:1" s="19" customFormat="1" ht="15" customHeight="1">
      <c r="A6" s="18" t="s">
        <v>220</v>
      </c>
    </row>
    <row r="7" spans="1:1" s="19" customFormat="1" ht="15" customHeight="1">
      <c r="A7" s="18" t="s">
        <v>221</v>
      </c>
    </row>
    <row r="8" spans="1:1" s="19" customFormat="1" ht="15" customHeight="1">
      <c r="A8" s="18" t="s">
        <v>222</v>
      </c>
    </row>
    <row r="9" spans="1:1" s="19" customFormat="1" ht="15" customHeight="1">
      <c r="A9" s="18" t="s">
        <v>223</v>
      </c>
    </row>
    <row r="10" spans="1:1" s="19" customFormat="1" ht="15" customHeight="1">
      <c r="A10" s="18" t="s">
        <v>224</v>
      </c>
    </row>
    <row r="11" spans="1:1" s="19" customFormat="1" ht="15" customHeight="1">
      <c r="A11" s="18" t="s">
        <v>225</v>
      </c>
    </row>
    <row r="12" spans="1:1" s="19" customFormat="1" ht="15" customHeight="1">
      <c r="A12" s="18" t="s">
        <v>226</v>
      </c>
    </row>
    <row r="13" spans="1:1" s="19" customFormat="1" ht="15" customHeight="1">
      <c r="A13" s="18" t="s">
        <v>227</v>
      </c>
    </row>
    <row r="14" spans="1:1" s="19" customFormat="1" ht="15" customHeight="1">
      <c r="A14" s="18" t="s">
        <v>228</v>
      </c>
    </row>
    <row r="15" spans="1:1" s="19" customFormat="1" ht="15" customHeight="1">
      <c r="A15" s="18" t="s">
        <v>229</v>
      </c>
    </row>
    <row r="16" spans="1:1" s="19" customFormat="1" ht="15" customHeight="1">
      <c r="A16" s="18" t="s">
        <v>230</v>
      </c>
    </row>
    <row r="17" spans="1:1" s="19" customFormat="1" ht="15" customHeight="1">
      <c r="A17" s="18" t="s">
        <v>231</v>
      </c>
    </row>
    <row r="18" spans="1:1" s="19" customFormat="1" ht="15" customHeight="1">
      <c r="A18" s="18" t="s">
        <v>232</v>
      </c>
    </row>
    <row r="19" spans="1:1" s="19" customFormat="1" ht="15" customHeight="1">
      <c r="A19" s="18" t="s">
        <v>233</v>
      </c>
    </row>
    <row r="20" spans="1:1" s="19" customFormat="1" ht="15" customHeight="1">
      <c r="A20" s="18" t="s">
        <v>234</v>
      </c>
    </row>
    <row r="21" spans="1:1" s="19" customFormat="1" ht="15" customHeight="1">
      <c r="A21" s="18" t="s">
        <v>235</v>
      </c>
    </row>
    <row r="22" spans="1:1" s="19" customFormat="1" ht="15" customHeight="1">
      <c r="A22" s="18" t="s">
        <v>236</v>
      </c>
    </row>
    <row r="23" spans="1:1" s="19" customFormat="1" ht="15" customHeight="1">
      <c r="A23" s="18" t="s">
        <v>237</v>
      </c>
    </row>
    <row r="24" spans="1:1" s="19" customFormat="1" ht="15" customHeight="1">
      <c r="A24" s="18" t="s">
        <v>238</v>
      </c>
    </row>
    <row r="25" spans="1:1" s="19" customFormat="1" ht="15" customHeight="1">
      <c r="A25" s="18" t="s">
        <v>239</v>
      </c>
    </row>
    <row r="26" spans="1:1" s="19" customFormat="1" ht="15" customHeight="1">
      <c r="A26" s="18" t="s">
        <v>240</v>
      </c>
    </row>
    <row r="27" spans="1:1" s="19" customFormat="1" ht="15" customHeight="1">
      <c r="A27" s="18" t="s">
        <v>241</v>
      </c>
    </row>
    <row r="28" spans="1:1" s="19" customFormat="1" ht="15" customHeight="1">
      <c r="A28" s="18" t="s">
        <v>242</v>
      </c>
    </row>
    <row r="29" spans="1:1" s="19" customFormat="1" ht="15" customHeight="1">
      <c r="A29" s="18" t="s">
        <v>243</v>
      </c>
    </row>
    <row r="30" spans="1:1" s="19" customFormat="1" ht="15" customHeight="1">
      <c r="A30" s="18" t="s">
        <v>244</v>
      </c>
    </row>
    <row r="31" spans="1:1" s="19" customFormat="1" ht="15" customHeight="1">
      <c r="A31" s="18" t="s">
        <v>245</v>
      </c>
    </row>
    <row r="32" spans="1:1" s="19" customFormat="1" ht="15" customHeight="1">
      <c r="A32" s="18" t="s">
        <v>246</v>
      </c>
    </row>
    <row r="33" spans="1:1" s="19" customFormat="1" ht="15" customHeight="1">
      <c r="A33" s="18" t="s">
        <v>247</v>
      </c>
    </row>
    <row r="34" spans="1:1" s="19" customFormat="1" ht="15" customHeight="1">
      <c r="A34" s="18" t="s">
        <v>248</v>
      </c>
    </row>
    <row r="35" spans="1:1" s="19" customFormat="1" ht="15" customHeight="1">
      <c r="A35" s="18" t="s">
        <v>249</v>
      </c>
    </row>
    <row r="36" spans="1:1" s="19" customFormat="1" ht="15" customHeight="1">
      <c r="A36" s="18" t="s">
        <v>250</v>
      </c>
    </row>
    <row r="37" spans="1:1" s="19" customFormat="1" ht="15" customHeight="1">
      <c r="A37" s="18" t="s">
        <v>251</v>
      </c>
    </row>
    <row r="38" spans="1:1" s="19" customFormat="1" ht="15" customHeight="1">
      <c r="A38" s="18" t="s">
        <v>252</v>
      </c>
    </row>
    <row r="39" spans="1:1" s="19" customFormat="1" ht="15" customHeight="1">
      <c r="A39" s="18" t="s">
        <v>253</v>
      </c>
    </row>
    <row r="40" spans="1:1" s="19" customFormat="1" ht="15" customHeight="1">
      <c r="A40" s="18" t="s">
        <v>254</v>
      </c>
    </row>
    <row r="41" spans="1:1" s="19" customFormat="1" ht="15" customHeight="1">
      <c r="A41" s="18" t="s">
        <v>255</v>
      </c>
    </row>
    <row r="42" spans="1:1" s="19" customFormat="1" ht="15" customHeight="1">
      <c r="A42" s="18" t="s">
        <v>256</v>
      </c>
    </row>
    <row r="43" spans="1:1" s="19" customFormat="1" ht="15" customHeight="1">
      <c r="A43" s="18" t="s">
        <v>257</v>
      </c>
    </row>
    <row r="44" spans="1:1" s="19" customFormat="1" ht="15" customHeight="1">
      <c r="A44" s="18" t="s">
        <v>258</v>
      </c>
    </row>
    <row r="45" spans="1:1" s="19" customFormat="1" ht="15" customHeight="1">
      <c r="A45" s="18" t="s">
        <v>259</v>
      </c>
    </row>
    <row r="46" spans="1:1" s="19" customFormat="1" ht="15" customHeight="1">
      <c r="A46" s="18" t="s">
        <v>260</v>
      </c>
    </row>
    <row r="47" spans="1:1" s="19" customFormat="1" ht="15" customHeight="1">
      <c r="A47" s="18" t="s">
        <v>261</v>
      </c>
    </row>
    <row r="48" spans="1:1" s="19" customFormat="1" ht="15" customHeight="1">
      <c r="A48" s="18" t="s">
        <v>262</v>
      </c>
    </row>
    <row r="49" spans="1:1" s="19" customFormat="1" ht="15" customHeight="1">
      <c r="A49" s="18" t="s">
        <v>263</v>
      </c>
    </row>
    <row r="50" spans="1:1" s="19" customFormat="1" ht="15" customHeight="1">
      <c r="A50" s="18" t="s">
        <v>264</v>
      </c>
    </row>
    <row r="51" spans="1:1" s="19" customFormat="1" ht="15" customHeight="1">
      <c r="A51" s="18" t="s">
        <v>265</v>
      </c>
    </row>
    <row r="52" spans="1:1" s="19" customFormat="1" ht="15" customHeight="1">
      <c r="A52" s="18" t="s">
        <v>266</v>
      </c>
    </row>
    <row r="53" spans="1:1" s="19" customFormat="1" ht="15" customHeight="1">
      <c r="A53" s="18" t="s">
        <v>267</v>
      </c>
    </row>
    <row r="54" spans="1:1" s="19" customFormat="1" ht="15" customHeight="1">
      <c r="A54" s="18" t="s">
        <v>268</v>
      </c>
    </row>
    <row r="55" spans="1:1" s="19" customFormat="1" ht="15" customHeight="1">
      <c r="A55" s="18" t="s">
        <v>269</v>
      </c>
    </row>
    <row r="56" spans="1:1" s="19" customFormat="1" ht="15" customHeight="1">
      <c r="A56" s="18" t="s">
        <v>270</v>
      </c>
    </row>
    <row r="57" spans="1:1" s="19" customFormat="1" ht="15" customHeight="1">
      <c r="A57" s="18" t="s">
        <v>271</v>
      </c>
    </row>
    <row r="58" spans="1:1" s="19" customFormat="1" ht="15" customHeight="1">
      <c r="A58" s="18" t="s">
        <v>272</v>
      </c>
    </row>
    <row r="59" spans="1:1" s="19" customFormat="1" ht="15" customHeight="1">
      <c r="A59" s="18" t="s">
        <v>273</v>
      </c>
    </row>
    <row r="60" spans="1:1" s="19" customFormat="1" ht="15" customHeight="1">
      <c r="A60" s="18" t="s">
        <v>274</v>
      </c>
    </row>
    <row r="61" spans="1:1" s="19" customFormat="1" ht="15" customHeight="1">
      <c r="A61" s="18" t="s">
        <v>275</v>
      </c>
    </row>
    <row r="62" spans="1:1" s="19" customFormat="1" ht="15" customHeight="1">
      <c r="A62" s="18" t="s">
        <v>276</v>
      </c>
    </row>
    <row r="63" spans="1:1" s="19" customFormat="1" ht="15" customHeight="1">
      <c r="A63" s="18" t="s">
        <v>277</v>
      </c>
    </row>
    <row r="64" spans="1:1" s="19" customFormat="1" ht="15" customHeight="1">
      <c r="A64" s="18" t="s">
        <v>278</v>
      </c>
    </row>
    <row r="65" spans="1:1" s="19" customFormat="1" ht="15" customHeight="1">
      <c r="A65" s="18" t="s">
        <v>279</v>
      </c>
    </row>
    <row r="66" spans="1:1" s="19" customFormat="1" ht="15" customHeight="1">
      <c r="A66" s="18" t="s">
        <v>280</v>
      </c>
    </row>
    <row r="67" spans="1:1" s="19" customFormat="1" ht="15" customHeight="1">
      <c r="A67" s="18" t="s">
        <v>2</v>
      </c>
    </row>
    <row r="68" spans="1:1" s="19" customFormat="1" ht="15" customHeight="1">
      <c r="A68" s="18" t="s">
        <v>281</v>
      </c>
    </row>
    <row r="69" spans="1:1" s="19" customFormat="1" ht="15" customHeight="1">
      <c r="A69" s="18" t="s">
        <v>282</v>
      </c>
    </row>
    <row r="70" spans="1:1" s="19" customFormat="1" ht="15" customHeight="1">
      <c r="A70" s="18" t="s">
        <v>283</v>
      </c>
    </row>
    <row r="71" spans="1:1" s="19" customFormat="1" ht="15" customHeight="1">
      <c r="A71" s="18" t="s">
        <v>284</v>
      </c>
    </row>
    <row r="72" spans="1:1" s="19" customFormat="1" ht="15" customHeight="1">
      <c r="A72" s="18" t="s">
        <v>285</v>
      </c>
    </row>
    <row r="73" spans="1:1" s="19" customFormat="1" ht="15" customHeight="1">
      <c r="A73" s="18" t="s">
        <v>286</v>
      </c>
    </row>
    <row r="74" spans="1:1" s="19" customFormat="1" ht="15" customHeight="1">
      <c r="A74" s="18" t="s">
        <v>287</v>
      </c>
    </row>
    <row r="75" spans="1:1" s="19" customFormat="1" ht="15" customHeight="1">
      <c r="A75" s="18" t="s">
        <v>288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B4CFB758-AF44-493F-82F4-58DC20DA8C7A" xsi:nil="true"/>
    <Comments xmlns="B4CFB758-AF44-493F-82F4-58DC20DA8C7A" xsi:nil="true"/>
    <needDetail xmlns="B4CFB758-AF44-493F-82F4-58DC20DA8C7A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285BE011526CD14897502AD2031AEAC4" ma:contentTypeVersion="" ma:contentTypeDescription="" ma:contentTypeScope="" ma:versionID="c2283c873fbad4578c678dbd6de53c85">
  <xsd:schema xmlns:xsd="http://www.w3.org/2001/XMLSchema" xmlns:xs="http://www.w3.org/2001/XMLSchema" xmlns:p="http://schemas.microsoft.com/office/2006/metadata/properties" xmlns:ns1="http://schemas.microsoft.com/sharepoint/v3" xmlns:ns2="B4CFB758-AF44-493F-82F4-58DC20DA8C7A" targetNamespace="http://schemas.microsoft.com/office/2006/metadata/properties" ma:root="true" ma:fieldsID="2e5e12c581b7e91817fea840a06012ae" ns1:_="" ns2:_="">
    <xsd:import namespace="http://schemas.microsoft.com/sharepoint/v3"/>
    <xsd:import namespace="B4CFB758-AF44-493F-82F4-58DC20DA8C7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FB758-AF44-493F-82F4-58DC20DA8C7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B4CFB758-AF44-493F-82F4-58DC20DA8C7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EE71D95-E03C-4006-9C4F-06D646828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CFB758-AF44-493F-82F4-58DC20DA8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0x0101006CB92C11A11C4849B1A04E87CB5CBA3E00285BE011526CD14897502AD2031AEAC4</vt:lpwstr>
  </property>
</Properties>
</file>