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4" i="2" l="1"/>
  <c r="O364" i="2"/>
  <c r="P364" i="2"/>
  <c r="Q364" i="2"/>
  <c r="R364" i="2"/>
  <c r="N365" i="2"/>
  <c r="O365" i="2"/>
  <c r="P365" i="2"/>
  <c r="Q365" i="2"/>
  <c r="R365" i="2"/>
  <c r="N19" i="2"/>
  <c r="O19" i="2"/>
  <c r="P19" i="2"/>
  <c r="Q19" i="2"/>
  <c r="R19" i="2"/>
  <c r="O20" i="2"/>
  <c r="P20" i="2"/>
  <c r="N20" i="2"/>
  <c r="Q20" i="2"/>
  <c r="R20" i="2"/>
  <c r="N21" i="2"/>
  <c r="O21" i="2"/>
  <c r="P21" i="2"/>
  <c r="Q21" i="2"/>
  <c r="R21" i="2"/>
  <c r="O22" i="2"/>
  <c r="P22" i="2"/>
  <c r="N22" i="2"/>
  <c r="Q22" i="2"/>
  <c r="R22" i="2"/>
  <c r="R23" i="2"/>
  <c r="N31" i="2"/>
  <c r="O31" i="2"/>
  <c r="P31" i="2"/>
  <c r="Q31" i="2"/>
  <c r="R31" i="2"/>
  <c r="O32" i="2"/>
  <c r="P32" i="2"/>
  <c r="N32" i="2"/>
  <c r="Q32" i="2"/>
  <c r="R32" i="2"/>
  <c r="N33" i="2"/>
  <c r="O33" i="2"/>
  <c r="P33" i="2"/>
  <c r="Q33" i="2"/>
  <c r="R33" i="2"/>
  <c r="O34" i="2"/>
  <c r="P34" i="2"/>
  <c r="N34" i="2"/>
  <c r="Q34" i="2"/>
  <c r="R34" i="2"/>
  <c r="R35" i="2"/>
  <c r="N44" i="2"/>
  <c r="O44" i="2"/>
  <c r="P44" i="2"/>
  <c r="Q44" i="2"/>
  <c r="R44" i="2"/>
  <c r="O45" i="2"/>
  <c r="P45" i="2"/>
  <c r="N45" i="2"/>
  <c r="Q45" i="2"/>
  <c r="R45" i="2"/>
  <c r="O46" i="2"/>
  <c r="P46" i="2"/>
  <c r="N46" i="2"/>
  <c r="Q46" i="2"/>
  <c r="R46" i="2"/>
  <c r="O47" i="2"/>
  <c r="P47" i="2"/>
  <c r="N47" i="2"/>
  <c r="Q47" i="2"/>
  <c r="R47" i="2"/>
  <c r="R48" i="2"/>
  <c r="N55" i="2"/>
  <c r="O55" i="2"/>
  <c r="P55" i="2"/>
  <c r="Q55" i="2"/>
  <c r="R55" i="2"/>
  <c r="O56" i="2"/>
  <c r="P56" i="2"/>
  <c r="N56" i="2"/>
  <c r="Q56" i="2"/>
  <c r="R56" i="2"/>
  <c r="N57" i="2"/>
  <c r="O57" i="2"/>
  <c r="P57" i="2"/>
  <c r="Q57" i="2"/>
  <c r="R57" i="2"/>
  <c r="O58" i="2"/>
  <c r="P58" i="2"/>
  <c r="N58" i="2"/>
  <c r="Q58" i="2"/>
  <c r="R58" i="2"/>
  <c r="R59" i="2"/>
  <c r="N66" i="2"/>
  <c r="O66" i="2"/>
  <c r="P66" i="2"/>
  <c r="Q66" i="2"/>
  <c r="R66" i="2"/>
  <c r="O67" i="2"/>
  <c r="P67" i="2"/>
  <c r="N67" i="2"/>
  <c r="Q67" i="2"/>
  <c r="R67" i="2"/>
  <c r="N68" i="2"/>
  <c r="O68" i="2"/>
  <c r="P68" i="2"/>
  <c r="Q68" i="2"/>
  <c r="R68" i="2"/>
  <c r="O69" i="2"/>
  <c r="P69" i="2"/>
  <c r="N69" i="2"/>
  <c r="Q69" i="2"/>
  <c r="R69" i="2"/>
  <c r="R70" i="2"/>
  <c r="N77" i="2"/>
  <c r="O77" i="2"/>
  <c r="P77" i="2"/>
  <c r="Q77" i="2"/>
  <c r="R77" i="2"/>
  <c r="O78" i="2"/>
  <c r="P78" i="2"/>
  <c r="N78" i="2"/>
  <c r="Q78" i="2"/>
  <c r="R78" i="2"/>
  <c r="O79" i="2"/>
  <c r="P79" i="2"/>
  <c r="N79" i="2"/>
  <c r="Q79" i="2"/>
  <c r="R79" i="2"/>
  <c r="O80" i="2"/>
  <c r="P80" i="2"/>
  <c r="N80" i="2"/>
  <c r="Q80" i="2"/>
  <c r="R80" i="2"/>
  <c r="R81" i="2"/>
  <c r="N88" i="2"/>
  <c r="O88" i="2"/>
  <c r="P88" i="2"/>
  <c r="Q88" i="2"/>
  <c r="R88" i="2"/>
  <c r="O89" i="2"/>
  <c r="P89" i="2"/>
  <c r="N89" i="2"/>
  <c r="Q89" i="2"/>
  <c r="R89" i="2"/>
  <c r="N90" i="2"/>
  <c r="O90" i="2"/>
  <c r="P90" i="2"/>
  <c r="Q90" i="2"/>
  <c r="R90" i="2"/>
  <c r="O91" i="2"/>
  <c r="P91" i="2"/>
  <c r="N91" i="2"/>
  <c r="Q91" i="2"/>
  <c r="R91" i="2"/>
  <c r="R92" i="2"/>
  <c r="N99" i="2"/>
  <c r="O99" i="2"/>
  <c r="P99" i="2"/>
  <c r="Q99" i="2"/>
  <c r="R99" i="2"/>
  <c r="O100" i="2"/>
  <c r="P100" i="2"/>
  <c r="N100" i="2"/>
  <c r="Q100" i="2"/>
  <c r="R100" i="2"/>
  <c r="N101" i="2"/>
  <c r="O101" i="2"/>
  <c r="P101" i="2"/>
  <c r="Q101" i="2"/>
  <c r="R101" i="2"/>
  <c r="O102" i="2"/>
  <c r="P102" i="2"/>
  <c r="N102" i="2"/>
  <c r="Q102" i="2"/>
  <c r="R102" i="2"/>
  <c r="R103" i="2"/>
  <c r="N110" i="2"/>
  <c r="O110" i="2"/>
  <c r="P110" i="2"/>
  <c r="Q110" i="2"/>
  <c r="R110" i="2"/>
  <c r="O111" i="2"/>
  <c r="P111" i="2"/>
  <c r="N111" i="2"/>
  <c r="Q111" i="2"/>
  <c r="R111" i="2"/>
  <c r="O112" i="2"/>
  <c r="P112" i="2"/>
  <c r="N112" i="2"/>
  <c r="Q112" i="2"/>
  <c r="R112" i="2"/>
  <c r="O113" i="2"/>
  <c r="P113" i="2"/>
  <c r="N113" i="2"/>
  <c r="Q113" i="2"/>
  <c r="R113" i="2"/>
  <c r="R114" i="2"/>
  <c r="N121" i="2"/>
  <c r="O121" i="2"/>
  <c r="P121" i="2"/>
  <c r="Q121" i="2"/>
  <c r="R121" i="2"/>
  <c r="O122" i="2"/>
  <c r="P122" i="2"/>
  <c r="N122" i="2"/>
  <c r="Q122" i="2"/>
  <c r="R122" i="2"/>
  <c r="O123" i="2"/>
  <c r="P123" i="2"/>
  <c r="N123" i="2"/>
  <c r="Q123" i="2"/>
  <c r="R123" i="2"/>
  <c r="O124" i="2"/>
  <c r="P124" i="2"/>
  <c r="N124" i="2"/>
  <c r="Q124" i="2"/>
  <c r="R124" i="2"/>
  <c r="R125" i="2"/>
  <c r="N132" i="2"/>
  <c r="O132" i="2"/>
  <c r="P132" i="2"/>
  <c r="Q132" i="2"/>
  <c r="R132" i="2"/>
  <c r="O133" i="2"/>
  <c r="P133" i="2"/>
  <c r="N133" i="2"/>
  <c r="Q133" i="2"/>
  <c r="R133" i="2"/>
  <c r="N134" i="2"/>
  <c r="O134" i="2"/>
  <c r="P134" i="2"/>
  <c r="Q134" i="2"/>
  <c r="R134" i="2"/>
  <c r="O135" i="2"/>
  <c r="P135" i="2"/>
  <c r="N135" i="2"/>
  <c r="Q135" i="2"/>
  <c r="R135" i="2"/>
  <c r="R136" i="2"/>
  <c r="N143" i="2"/>
  <c r="O143" i="2"/>
  <c r="P143" i="2"/>
  <c r="Q143" i="2"/>
  <c r="R143" i="2"/>
  <c r="O144" i="2"/>
  <c r="P144" i="2"/>
  <c r="N144" i="2"/>
  <c r="Q144" i="2"/>
  <c r="R144" i="2"/>
  <c r="N145" i="2"/>
  <c r="O145" i="2"/>
  <c r="P145" i="2"/>
  <c r="Q145" i="2"/>
  <c r="R145" i="2"/>
  <c r="O146" i="2"/>
  <c r="P146" i="2"/>
  <c r="N146" i="2"/>
  <c r="Q146" i="2"/>
  <c r="R146" i="2"/>
  <c r="R147" i="2"/>
  <c r="N154" i="2"/>
  <c r="O154" i="2"/>
  <c r="P154" i="2"/>
  <c r="Q154" i="2"/>
  <c r="R154" i="2"/>
  <c r="O155" i="2"/>
  <c r="P155" i="2"/>
  <c r="N155" i="2"/>
  <c r="Q155" i="2"/>
  <c r="R155" i="2"/>
  <c r="N156" i="2"/>
  <c r="O156" i="2"/>
  <c r="P156" i="2"/>
  <c r="Q156" i="2"/>
  <c r="R156" i="2"/>
  <c r="O157" i="2"/>
  <c r="P157" i="2"/>
  <c r="N157" i="2"/>
  <c r="Q157" i="2"/>
  <c r="R157" i="2"/>
  <c r="R158" i="2"/>
  <c r="N165" i="2"/>
  <c r="O165" i="2"/>
  <c r="P165" i="2"/>
  <c r="Q165" i="2"/>
  <c r="R165" i="2"/>
  <c r="O166" i="2"/>
  <c r="P166" i="2"/>
  <c r="N166" i="2"/>
  <c r="Q166" i="2"/>
  <c r="R166" i="2"/>
  <c r="N167" i="2"/>
  <c r="O167" i="2"/>
  <c r="P167" i="2"/>
  <c r="Q167" i="2"/>
  <c r="R167" i="2"/>
  <c r="O168" i="2"/>
  <c r="P168" i="2"/>
  <c r="N168" i="2"/>
  <c r="Q168" i="2"/>
  <c r="R168" i="2"/>
  <c r="R169" i="2"/>
  <c r="N176" i="2"/>
  <c r="O176" i="2"/>
  <c r="P176" i="2"/>
  <c r="Q176" i="2"/>
  <c r="R176" i="2"/>
  <c r="O177" i="2"/>
  <c r="P177" i="2"/>
  <c r="N177" i="2"/>
  <c r="Q177" i="2"/>
  <c r="R177" i="2"/>
  <c r="O178" i="2"/>
  <c r="P178" i="2"/>
  <c r="N178" i="2"/>
  <c r="Q178" i="2"/>
  <c r="R178" i="2"/>
  <c r="O179" i="2"/>
  <c r="P179" i="2"/>
  <c r="N179" i="2"/>
  <c r="Q179" i="2"/>
  <c r="R179" i="2"/>
  <c r="R180" i="2"/>
  <c r="N186" i="2"/>
  <c r="O186" i="2"/>
  <c r="P186" i="2"/>
  <c r="Q186" i="2"/>
  <c r="R186" i="2"/>
  <c r="O187" i="2"/>
  <c r="P187" i="2"/>
  <c r="N187" i="2"/>
  <c r="Q187" i="2"/>
  <c r="R187" i="2"/>
  <c r="N188" i="2"/>
  <c r="O188" i="2"/>
  <c r="P188" i="2"/>
  <c r="Q188" i="2"/>
  <c r="R188" i="2"/>
  <c r="O189" i="2"/>
  <c r="P189" i="2"/>
  <c r="N189" i="2"/>
  <c r="Q189" i="2"/>
  <c r="R189" i="2"/>
  <c r="R190" i="2"/>
  <c r="N197" i="2"/>
  <c r="O197" i="2"/>
  <c r="P197" i="2"/>
  <c r="Q197" i="2"/>
  <c r="R197" i="2"/>
  <c r="O198" i="2"/>
  <c r="P198" i="2"/>
  <c r="N198" i="2"/>
  <c r="Q198" i="2"/>
  <c r="R198" i="2"/>
  <c r="N199" i="2"/>
  <c r="O199" i="2"/>
  <c r="P199" i="2"/>
  <c r="Q199" i="2"/>
  <c r="R199" i="2"/>
  <c r="O200" i="2"/>
  <c r="P200" i="2"/>
  <c r="N200" i="2"/>
  <c r="Q200" i="2"/>
  <c r="R200" i="2"/>
  <c r="R201" i="2"/>
  <c r="N208" i="2"/>
  <c r="O208" i="2"/>
  <c r="P208" i="2"/>
  <c r="Q208" i="2"/>
  <c r="R208" i="2"/>
  <c r="O209" i="2"/>
  <c r="P209" i="2"/>
  <c r="N209" i="2"/>
  <c r="Q209" i="2"/>
  <c r="R209" i="2"/>
  <c r="O210" i="2"/>
  <c r="P210" i="2"/>
  <c r="N210" i="2"/>
  <c r="Q210" i="2"/>
  <c r="R210" i="2"/>
  <c r="O211" i="2"/>
  <c r="P211" i="2"/>
  <c r="N211" i="2"/>
  <c r="Q211" i="2"/>
  <c r="R211" i="2"/>
  <c r="R212" i="2"/>
  <c r="N219" i="2"/>
  <c r="O219" i="2"/>
  <c r="P219" i="2"/>
  <c r="Q219" i="2"/>
  <c r="R219" i="2"/>
  <c r="O220" i="2"/>
  <c r="P220" i="2"/>
  <c r="N220" i="2"/>
  <c r="Q220" i="2"/>
  <c r="R220" i="2"/>
  <c r="N221" i="2"/>
  <c r="O221" i="2"/>
  <c r="P221" i="2"/>
  <c r="Q221" i="2"/>
  <c r="R221" i="2"/>
  <c r="O222" i="2"/>
  <c r="P222" i="2"/>
  <c r="N222" i="2"/>
  <c r="Q222" i="2"/>
  <c r="R222" i="2"/>
  <c r="R223" i="2"/>
  <c r="N230" i="2"/>
  <c r="O230" i="2"/>
  <c r="P230" i="2"/>
  <c r="Q230" i="2"/>
  <c r="R230" i="2"/>
  <c r="O231" i="2"/>
  <c r="P231" i="2"/>
  <c r="N231" i="2"/>
  <c r="Q231" i="2"/>
  <c r="R231" i="2"/>
  <c r="N232" i="2"/>
  <c r="O232" i="2"/>
  <c r="P232" i="2"/>
  <c r="Q232" i="2"/>
  <c r="R232" i="2"/>
  <c r="O233" i="2"/>
  <c r="P233" i="2"/>
  <c r="N233" i="2"/>
  <c r="Q233" i="2"/>
  <c r="R233" i="2"/>
  <c r="R234" i="2"/>
  <c r="N241" i="2"/>
  <c r="O241" i="2"/>
  <c r="P241" i="2"/>
  <c r="Q241" i="2"/>
  <c r="R241" i="2"/>
  <c r="O242" i="2"/>
  <c r="P242" i="2"/>
  <c r="N242" i="2"/>
  <c r="Q242" i="2"/>
  <c r="R242" i="2"/>
  <c r="O243" i="2"/>
  <c r="P243" i="2"/>
  <c r="N243" i="2"/>
  <c r="Q243" i="2"/>
  <c r="R243" i="2"/>
  <c r="O244" i="2"/>
  <c r="P244" i="2"/>
  <c r="N244" i="2"/>
  <c r="Q244" i="2"/>
  <c r="R244" i="2"/>
  <c r="R245" i="2"/>
  <c r="N252" i="2"/>
  <c r="O252" i="2"/>
  <c r="P252" i="2"/>
  <c r="Q252" i="2"/>
  <c r="R252" i="2"/>
  <c r="O253" i="2"/>
  <c r="P253" i="2"/>
  <c r="N253" i="2"/>
  <c r="Q253" i="2"/>
  <c r="R253" i="2"/>
  <c r="N254" i="2"/>
  <c r="O254" i="2"/>
  <c r="P254" i="2"/>
  <c r="Q254" i="2"/>
  <c r="R254" i="2"/>
  <c r="O255" i="2"/>
  <c r="P255" i="2"/>
  <c r="N255" i="2"/>
  <c r="Q255" i="2"/>
  <c r="R255" i="2"/>
  <c r="R256" i="2"/>
  <c r="N263" i="2"/>
  <c r="O263" i="2"/>
  <c r="P263" i="2"/>
  <c r="Q263" i="2"/>
  <c r="R263" i="2"/>
  <c r="O264" i="2"/>
  <c r="P264" i="2"/>
  <c r="N264" i="2"/>
  <c r="Q264" i="2"/>
  <c r="R264" i="2"/>
  <c r="N265" i="2"/>
  <c r="O265" i="2"/>
  <c r="P265" i="2"/>
  <c r="Q265" i="2"/>
  <c r="R265" i="2"/>
  <c r="O266" i="2"/>
  <c r="P266" i="2"/>
  <c r="N266" i="2"/>
  <c r="Q266" i="2"/>
  <c r="R266" i="2"/>
  <c r="R267" i="2"/>
  <c r="N274" i="2"/>
  <c r="O274" i="2"/>
  <c r="P274" i="2"/>
  <c r="Q274" i="2"/>
  <c r="R274" i="2"/>
  <c r="O275" i="2"/>
  <c r="P275" i="2"/>
  <c r="N275" i="2"/>
  <c r="Q275" i="2"/>
  <c r="R275" i="2"/>
  <c r="O276" i="2"/>
  <c r="P276" i="2"/>
  <c r="N276" i="2"/>
  <c r="Q276" i="2"/>
  <c r="R276" i="2"/>
  <c r="O277" i="2"/>
  <c r="P277" i="2"/>
  <c r="N277" i="2"/>
  <c r="Q277" i="2"/>
  <c r="R277" i="2"/>
  <c r="R278" i="2"/>
  <c r="N285" i="2"/>
  <c r="O285" i="2"/>
  <c r="P285" i="2"/>
  <c r="Q285" i="2"/>
  <c r="R285" i="2"/>
  <c r="O286" i="2"/>
  <c r="P286" i="2"/>
  <c r="N286" i="2"/>
  <c r="Q286" i="2"/>
  <c r="R286" i="2"/>
  <c r="O287" i="2"/>
  <c r="P287" i="2"/>
  <c r="N287" i="2"/>
  <c r="Q287" i="2"/>
  <c r="R287" i="2"/>
  <c r="O288" i="2"/>
  <c r="P288" i="2"/>
  <c r="N288" i="2"/>
  <c r="Q288" i="2"/>
  <c r="R288" i="2"/>
  <c r="R289" i="2"/>
  <c r="N296" i="2"/>
  <c r="O296" i="2"/>
  <c r="P296" i="2"/>
  <c r="Q296" i="2"/>
  <c r="R296" i="2"/>
  <c r="O297" i="2"/>
  <c r="P297" i="2"/>
  <c r="N297" i="2"/>
  <c r="Q297" i="2"/>
  <c r="R297" i="2"/>
  <c r="N298" i="2"/>
  <c r="O298" i="2"/>
  <c r="P298" i="2"/>
  <c r="Q298" i="2"/>
  <c r="R298" i="2"/>
  <c r="O299" i="2"/>
  <c r="P299" i="2"/>
  <c r="N299" i="2"/>
  <c r="Q299" i="2"/>
  <c r="R299" i="2"/>
  <c r="R300" i="2"/>
  <c r="N307" i="2"/>
  <c r="O307" i="2"/>
  <c r="P307" i="2"/>
  <c r="Q307" i="2"/>
  <c r="R307" i="2"/>
  <c r="O308" i="2"/>
  <c r="P308" i="2"/>
  <c r="N308" i="2"/>
  <c r="Q308" i="2"/>
  <c r="R308" i="2"/>
  <c r="N309" i="2"/>
  <c r="O309" i="2"/>
  <c r="P309" i="2"/>
  <c r="Q309" i="2"/>
  <c r="R309" i="2"/>
  <c r="O310" i="2"/>
  <c r="P310" i="2"/>
  <c r="N310" i="2"/>
  <c r="Q310" i="2"/>
  <c r="R310" i="2"/>
  <c r="R311" i="2"/>
  <c r="N318" i="2"/>
  <c r="O318" i="2"/>
  <c r="P318" i="2"/>
  <c r="Q318" i="2"/>
  <c r="R318" i="2"/>
  <c r="O319" i="2"/>
  <c r="P319" i="2"/>
  <c r="N319" i="2"/>
  <c r="Q319" i="2"/>
  <c r="R319" i="2"/>
  <c r="O320" i="2"/>
  <c r="P320" i="2"/>
  <c r="N320" i="2"/>
  <c r="Q320" i="2"/>
  <c r="R320" i="2"/>
  <c r="O321" i="2"/>
  <c r="P321" i="2"/>
  <c r="N321" i="2"/>
  <c r="Q321" i="2"/>
  <c r="R321" i="2"/>
  <c r="R322" i="2"/>
  <c r="N329" i="2"/>
  <c r="O329" i="2"/>
  <c r="P329" i="2"/>
  <c r="Q329" i="2"/>
  <c r="R329" i="2"/>
  <c r="O330" i="2"/>
  <c r="P330" i="2"/>
  <c r="N330" i="2"/>
  <c r="Q330" i="2"/>
  <c r="R330" i="2"/>
  <c r="N331" i="2"/>
  <c r="O331" i="2"/>
  <c r="P331" i="2"/>
  <c r="Q331" i="2"/>
  <c r="R331" i="2"/>
  <c r="O332" i="2"/>
  <c r="P332" i="2"/>
  <c r="N332" i="2"/>
  <c r="Q332" i="2"/>
  <c r="R332" i="2"/>
  <c r="R333" i="2"/>
  <c r="N340" i="2"/>
  <c r="O340" i="2"/>
  <c r="P340" i="2"/>
  <c r="Q340" i="2"/>
  <c r="R340" i="2"/>
  <c r="O341" i="2"/>
  <c r="P341" i="2"/>
  <c r="N341" i="2"/>
  <c r="Q341" i="2"/>
  <c r="R341" i="2"/>
  <c r="N342" i="2"/>
  <c r="O342" i="2"/>
  <c r="P342" i="2"/>
  <c r="Q342" i="2"/>
  <c r="R342" i="2"/>
  <c r="O343" i="2"/>
  <c r="P343" i="2"/>
  <c r="N343" i="2"/>
  <c r="Q343" i="2"/>
  <c r="R343" i="2"/>
  <c r="R344" i="2"/>
  <c r="N351" i="2"/>
  <c r="O351" i="2"/>
  <c r="P351" i="2"/>
  <c r="Q351" i="2"/>
  <c r="R351" i="2"/>
  <c r="O352" i="2"/>
  <c r="P352" i="2"/>
  <c r="N352" i="2"/>
  <c r="Q352" i="2"/>
  <c r="R352" i="2"/>
  <c r="O353" i="2"/>
  <c r="P353" i="2"/>
  <c r="N353" i="2"/>
  <c r="Q353" i="2"/>
  <c r="R353" i="2"/>
  <c r="O354" i="2"/>
  <c r="P354" i="2"/>
  <c r="N354" i="2"/>
  <c r="Q354" i="2"/>
  <c r="R354" i="2"/>
  <c r="R355" i="2"/>
  <c r="N362" i="2"/>
  <c r="O362" i="2"/>
  <c r="P362" i="2"/>
  <c r="Q362" i="2"/>
  <c r="R362" i="2"/>
  <c r="O363" i="2"/>
  <c r="P363" i="2"/>
  <c r="N363" i="2"/>
  <c r="Q363" i="2"/>
  <c r="R363" i="2"/>
  <c r="R366" i="2"/>
  <c r="N373" i="2"/>
  <c r="O373" i="2"/>
  <c r="P373" i="2"/>
  <c r="Q373" i="2"/>
  <c r="R373" i="2"/>
  <c r="O374" i="2"/>
  <c r="P374" i="2"/>
  <c r="N374" i="2"/>
  <c r="Q374" i="2"/>
  <c r="R374" i="2"/>
  <c r="N375" i="2"/>
  <c r="O375" i="2"/>
  <c r="P375" i="2"/>
  <c r="Q375" i="2"/>
  <c r="R375" i="2"/>
  <c r="O376" i="2"/>
  <c r="P376" i="2"/>
  <c r="N376" i="2"/>
  <c r="Q376" i="2"/>
  <c r="R376" i="2"/>
  <c r="N384" i="2"/>
  <c r="O384" i="2"/>
  <c r="P384" i="2"/>
  <c r="Q384" i="2"/>
  <c r="R384" i="2"/>
  <c r="O385" i="2"/>
  <c r="P385" i="2"/>
  <c r="N385" i="2"/>
  <c r="Q385" i="2"/>
  <c r="R385" i="2"/>
  <c r="N386" i="2"/>
  <c r="O386" i="2"/>
  <c r="P386" i="2"/>
  <c r="Q386" i="2"/>
  <c r="R386" i="2"/>
  <c r="O387" i="2"/>
  <c r="P387" i="2"/>
  <c r="N387" i="2"/>
  <c r="Q387" i="2"/>
  <c r="R387" i="2"/>
  <c r="N395" i="2"/>
  <c r="O395" i="2"/>
  <c r="P395" i="2"/>
  <c r="Q395" i="2"/>
  <c r="R395" i="2"/>
  <c r="O396" i="2"/>
  <c r="P396" i="2"/>
  <c r="N396" i="2"/>
  <c r="Q396" i="2"/>
  <c r="R396" i="2"/>
  <c r="O397" i="2"/>
  <c r="P397" i="2"/>
  <c r="N397" i="2"/>
  <c r="Q397" i="2"/>
  <c r="R397" i="2"/>
  <c r="O398" i="2"/>
  <c r="P398" i="2"/>
  <c r="N398" i="2"/>
  <c r="Q398" i="2"/>
  <c r="R398" i="2"/>
  <c r="R399" i="2"/>
  <c r="N406" i="2"/>
  <c r="O406" i="2"/>
  <c r="P406" i="2"/>
  <c r="Q406" i="2"/>
  <c r="R406" i="2"/>
  <c r="O407" i="2"/>
  <c r="P407" i="2"/>
  <c r="N407" i="2"/>
  <c r="Q407" i="2"/>
  <c r="R407" i="2"/>
  <c r="N408" i="2"/>
  <c r="O408" i="2"/>
  <c r="P408" i="2"/>
  <c r="Q408" i="2"/>
  <c r="R408" i="2"/>
  <c r="O409" i="2"/>
  <c r="P409" i="2"/>
  <c r="N409" i="2"/>
  <c r="Q409" i="2"/>
  <c r="R409" i="2"/>
  <c r="R410" i="2"/>
  <c r="N417" i="2"/>
  <c r="O417" i="2"/>
  <c r="P417" i="2"/>
  <c r="Q417" i="2"/>
  <c r="R417" i="2"/>
  <c r="O418" i="2"/>
  <c r="P418" i="2"/>
  <c r="N418" i="2"/>
  <c r="Q418" i="2"/>
  <c r="R418" i="2"/>
  <c r="N419" i="2"/>
  <c r="O419" i="2"/>
  <c r="P419" i="2"/>
  <c r="Q419" i="2"/>
  <c r="R419" i="2"/>
  <c r="O420" i="2"/>
  <c r="P420" i="2"/>
  <c r="N420" i="2"/>
  <c r="Q420" i="2"/>
  <c r="R420" i="2"/>
  <c r="R421" i="2"/>
  <c r="N428" i="2"/>
  <c r="O428" i="2"/>
  <c r="P428" i="2"/>
  <c r="Q428" i="2"/>
  <c r="R428" i="2"/>
  <c r="O429" i="2"/>
  <c r="P429" i="2"/>
  <c r="N429" i="2"/>
  <c r="Q429" i="2"/>
  <c r="R429" i="2"/>
  <c r="O430" i="2"/>
  <c r="P430" i="2"/>
  <c r="N430" i="2"/>
  <c r="Q430" i="2"/>
  <c r="R430" i="2"/>
  <c r="O431" i="2"/>
  <c r="P431" i="2"/>
  <c r="N431" i="2"/>
  <c r="Q431" i="2"/>
  <c r="R431" i="2"/>
  <c r="R432" i="2"/>
  <c r="N439" i="2"/>
  <c r="O439" i="2"/>
  <c r="P439" i="2"/>
  <c r="Q439" i="2"/>
  <c r="R439" i="2"/>
  <c r="O440" i="2"/>
  <c r="P440" i="2"/>
  <c r="N440" i="2"/>
  <c r="Q440" i="2"/>
  <c r="R440" i="2"/>
  <c r="N441" i="2"/>
  <c r="O441" i="2"/>
  <c r="P441" i="2"/>
  <c r="Q441" i="2"/>
  <c r="R441" i="2"/>
  <c r="O442" i="2"/>
  <c r="P442" i="2"/>
  <c r="N442" i="2"/>
  <c r="Q442" i="2"/>
  <c r="R442" i="2"/>
  <c r="R443" i="2"/>
  <c r="N450" i="2"/>
  <c r="O450" i="2"/>
  <c r="P450" i="2"/>
  <c r="Q450" i="2"/>
  <c r="R450" i="2"/>
  <c r="O451" i="2"/>
  <c r="P451" i="2"/>
  <c r="N451" i="2"/>
  <c r="Q451" i="2"/>
  <c r="R451" i="2"/>
  <c r="N452" i="2"/>
  <c r="O452" i="2"/>
  <c r="P452" i="2"/>
  <c r="Q452" i="2"/>
  <c r="R452" i="2"/>
  <c r="O453" i="2"/>
  <c r="P453" i="2"/>
  <c r="N453" i="2"/>
  <c r="Q453" i="2"/>
  <c r="R453" i="2"/>
  <c r="R454" i="2"/>
  <c r="N461" i="2"/>
  <c r="O461" i="2"/>
  <c r="P461" i="2"/>
  <c r="Q461" i="2"/>
  <c r="R461" i="2"/>
  <c r="O462" i="2"/>
  <c r="P462" i="2"/>
  <c r="N462" i="2"/>
  <c r="Q462" i="2"/>
  <c r="R462" i="2"/>
  <c r="O463" i="2"/>
  <c r="P463" i="2"/>
  <c r="N463" i="2"/>
  <c r="Q463" i="2"/>
  <c r="R463" i="2"/>
  <c r="O464" i="2"/>
  <c r="P464" i="2"/>
  <c r="N464" i="2"/>
  <c r="Q464" i="2"/>
  <c r="R464" i="2"/>
  <c r="R465" i="2"/>
  <c r="N472" i="2"/>
  <c r="O472" i="2"/>
  <c r="P472" i="2"/>
  <c r="Q472" i="2"/>
  <c r="R472" i="2"/>
  <c r="O473" i="2"/>
  <c r="P473" i="2"/>
  <c r="N473" i="2"/>
  <c r="Q473" i="2"/>
  <c r="R473" i="2"/>
  <c r="O474" i="2"/>
  <c r="P474" i="2"/>
  <c r="N474" i="2"/>
  <c r="Q474" i="2"/>
  <c r="R474" i="2"/>
  <c r="O475" i="2"/>
  <c r="P475" i="2"/>
  <c r="N475" i="2"/>
  <c r="Q475" i="2"/>
  <c r="R475" i="2"/>
  <c r="R476" i="2"/>
  <c r="N483" i="2"/>
  <c r="O483" i="2"/>
  <c r="P483" i="2"/>
  <c r="Q483" i="2"/>
  <c r="R483" i="2"/>
  <c r="O484" i="2"/>
  <c r="P484" i="2"/>
  <c r="N484" i="2"/>
  <c r="Q484" i="2"/>
  <c r="R484" i="2"/>
  <c r="N485" i="2"/>
  <c r="O485" i="2"/>
  <c r="P485" i="2"/>
  <c r="Q485" i="2"/>
  <c r="R485" i="2"/>
  <c r="O486" i="2"/>
  <c r="P486" i="2"/>
  <c r="N486" i="2"/>
  <c r="Q486" i="2"/>
  <c r="R486" i="2"/>
  <c r="N494" i="2"/>
  <c r="O494" i="2"/>
  <c r="P494" i="2"/>
  <c r="Q494" i="2"/>
  <c r="R494" i="2"/>
  <c r="O495" i="2"/>
  <c r="P495" i="2"/>
  <c r="N495" i="2"/>
  <c r="Q495" i="2"/>
  <c r="R495" i="2"/>
  <c r="N496" i="2"/>
  <c r="O496" i="2"/>
  <c r="P496" i="2"/>
  <c r="Q496" i="2"/>
  <c r="R496" i="2"/>
  <c r="O497" i="2"/>
  <c r="P497" i="2"/>
  <c r="N497" i="2"/>
  <c r="Q497" i="2"/>
  <c r="R497" i="2"/>
  <c r="N505" i="2"/>
  <c r="O505" i="2"/>
  <c r="P505" i="2"/>
  <c r="Q505" i="2"/>
  <c r="R505" i="2"/>
  <c r="O506" i="2"/>
  <c r="P506" i="2"/>
  <c r="N506" i="2"/>
  <c r="Q506" i="2"/>
  <c r="R506" i="2"/>
  <c r="O507" i="2"/>
  <c r="P507" i="2"/>
  <c r="N507" i="2"/>
  <c r="Q507" i="2"/>
  <c r="R507" i="2"/>
  <c r="O508" i="2"/>
  <c r="P508" i="2"/>
  <c r="N508" i="2"/>
  <c r="Q508" i="2"/>
  <c r="R508" i="2"/>
  <c r="R509" i="2"/>
  <c r="N516" i="2"/>
  <c r="O516" i="2"/>
  <c r="P516" i="2"/>
  <c r="Q516" i="2"/>
  <c r="R516" i="2"/>
  <c r="O517" i="2"/>
  <c r="P517" i="2"/>
  <c r="N517" i="2"/>
  <c r="Q517" i="2"/>
  <c r="R517" i="2"/>
  <c r="N518" i="2"/>
  <c r="O518" i="2"/>
  <c r="P518" i="2"/>
  <c r="Q518" i="2"/>
  <c r="R518" i="2"/>
  <c r="O519" i="2"/>
  <c r="P519" i="2"/>
  <c r="N519" i="2"/>
  <c r="Q519" i="2"/>
  <c r="R519" i="2"/>
  <c r="R520" i="2"/>
  <c r="N527" i="2"/>
  <c r="O527" i="2"/>
  <c r="P527" i="2"/>
  <c r="Q527" i="2"/>
  <c r="R527" i="2"/>
  <c r="O528" i="2"/>
  <c r="P528" i="2"/>
  <c r="N528" i="2"/>
  <c r="Q528" i="2"/>
  <c r="R528" i="2"/>
  <c r="N529" i="2"/>
  <c r="O529" i="2"/>
  <c r="P529" i="2"/>
  <c r="Q529" i="2"/>
  <c r="R529" i="2"/>
  <c r="O530" i="2"/>
  <c r="P530" i="2"/>
  <c r="N530" i="2"/>
  <c r="Q530" i="2"/>
  <c r="R530" i="2"/>
  <c r="R531" i="2"/>
  <c r="N538" i="2"/>
  <c r="O538" i="2"/>
  <c r="P538" i="2"/>
  <c r="Q538" i="2"/>
  <c r="R538" i="2"/>
  <c r="O539" i="2"/>
  <c r="P539" i="2"/>
  <c r="N539" i="2"/>
  <c r="Q539" i="2"/>
  <c r="R539" i="2"/>
  <c r="O540" i="2"/>
  <c r="P540" i="2"/>
  <c r="N540" i="2"/>
  <c r="Q540" i="2"/>
  <c r="R540" i="2"/>
  <c r="O541" i="2"/>
  <c r="P541" i="2"/>
  <c r="N541" i="2"/>
  <c r="Q541" i="2"/>
  <c r="R541" i="2"/>
  <c r="R542" i="2"/>
  <c r="N549" i="2"/>
  <c r="O549" i="2"/>
  <c r="P549" i="2"/>
  <c r="Q549" i="2"/>
  <c r="R549" i="2"/>
  <c r="O550" i="2"/>
  <c r="P550" i="2"/>
  <c r="N550" i="2"/>
  <c r="Q550" i="2"/>
  <c r="R550" i="2"/>
  <c r="N551" i="2"/>
  <c r="O551" i="2"/>
  <c r="P551" i="2"/>
  <c r="Q551" i="2"/>
  <c r="R551" i="2"/>
  <c r="O552" i="2"/>
  <c r="P552" i="2"/>
  <c r="N552" i="2"/>
  <c r="Q552" i="2"/>
  <c r="R552" i="2"/>
  <c r="N560" i="2"/>
  <c r="O560" i="2"/>
  <c r="P560" i="2"/>
  <c r="Q560" i="2"/>
  <c r="R560" i="2"/>
  <c r="O561" i="2"/>
  <c r="P561" i="2"/>
  <c r="N561" i="2"/>
  <c r="Q561" i="2"/>
  <c r="R561" i="2"/>
  <c r="N562" i="2"/>
  <c r="O562" i="2"/>
  <c r="P562" i="2"/>
  <c r="Q562" i="2"/>
  <c r="R562" i="2"/>
  <c r="O563" i="2"/>
  <c r="P563" i="2"/>
  <c r="N563" i="2"/>
  <c r="Q563" i="2"/>
  <c r="R563" i="2"/>
  <c r="N571" i="2"/>
  <c r="O571" i="2"/>
  <c r="P571" i="2"/>
  <c r="Q571" i="2"/>
  <c r="R571" i="2"/>
  <c r="O572" i="2"/>
  <c r="P572" i="2"/>
  <c r="N572" i="2"/>
  <c r="Q572" i="2"/>
  <c r="R572" i="2"/>
  <c r="O573" i="2"/>
  <c r="P573" i="2"/>
  <c r="N573" i="2"/>
  <c r="Q573" i="2"/>
  <c r="R573" i="2"/>
  <c r="O574" i="2"/>
  <c r="P574" i="2"/>
  <c r="N574" i="2"/>
  <c r="Q574" i="2"/>
  <c r="R574" i="2"/>
  <c r="R575" i="2"/>
  <c r="N582" i="2"/>
  <c r="O582" i="2"/>
  <c r="P582" i="2"/>
  <c r="Q582" i="2"/>
  <c r="R582" i="2"/>
  <c r="O583" i="2"/>
  <c r="P583" i="2"/>
  <c r="N583" i="2"/>
  <c r="Q583" i="2"/>
  <c r="R583" i="2"/>
  <c r="N584" i="2"/>
  <c r="O584" i="2"/>
  <c r="P584" i="2"/>
  <c r="Q584" i="2"/>
  <c r="R584" i="2"/>
  <c r="O585" i="2"/>
  <c r="P585" i="2"/>
  <c r="N585" i="2"/>
  <c r="Q585" i="2"/>
  <c r="R585" i="2"/>
  <c r="R586" i="2"/>
  <c r="N593" i="2"/>
  <c r="O593" i="2"/>
  <c r="P593" i="2"/>
  <c r="Q593" i="2"/>
  <c r="R593" i="2"/>
  <c r="O594" i="2"/>
  <c r="P594" i="2"/>
  <c r="N594" i="2"/>
  <c r="Q594" i="2"/>
  <c r="R594" i="2"/>
  <c r="N595" i="2"/>
  <c r="O595" i="2"/>
  <c r="P595" i="2"/>
  <c r="Q595" i="2"/>
  <c r="R595" i="2"/>
  <c r="O596" i="2"/>
  <c r="P596" i="2"/>
  <c r="N596" i="2"/>
  <c r="Q596" i="2"/>
  <c r="R596" i="2"/>
  <c r="R597" i="2"/>
  <c r="N604" i="2"/>
  <c r="O604" i="2"/>
  <c r="P604" i="2"/>
  <c r="Q604" i="2"/>
  <c r="R604" i="2"/>
  <c r="O605" i="2"/>
  <c r="P605" i="2"/>
  <c r="N605" i="2"/>
  <c r="Q605" i="2"/>
  <c r="R605" i="2"/>
  <c r="O606" i="2"/>
  <c r="P606" i="2"/>
  <c r="N606" i="2"/>
  <c r="Q606" i="2"/>
  <c r="R606" i="2"/>
  <c r="O607" i="2"/>
  <c r="P607" i="2"/>
  <c r="N607" i="2"/>
  <c r="Q607" i="2"/>
  <c r="R607" i="2"/>
  <c r="R608" i="2"/>
  <c r="N615" i="2"/>
  <c r="O615" i="2"/>
  <c r="P615" i="2"/>
  <c r="Q615" i="2"/>
  <c r="R615" i="2"/>
  <c r="O616" i="2"/>
  <c r="P616" i="2"/>
  <c r="N616" i="2"/>
  <c r="Q616" i="2"/>
  <c r="R616" i="2"/>
  <c r="N617" i="2"/>
  <c r="O617" i="2"/>
  <c r="P617" i="2"/>
  <c r="Q617" i="2"/>
  <c r="R617" i="2"/>
  <c r="O618" i="2"/>
  <c r="P618" i="2"/>
  <c r="N618" i="2"/>
  <c r="Q618" i="2"/>
  <c r="R618" i="2"/>
  <c r="R619" i="2"/>
  <c r="N626" i="2"/>
  <c r="O626" i="2"/>
  <c r="P626" i="2"/>
  <c r="Q626" i="2"/>
  <c r="R626" i="2"/>
  <c r="O627" i="2"/>
  <c r="P627" i="2"/>
  <c r="N627" i="2"/>
  <c r="Q627" i="2"/>
  <c r="R627" i="2"/>
  <c r="N628" i="2"/>
  <c r="O628" i="2"/>
  <c r="P628" i="2"/>
  <c r="Q628" i="2"/>
  <c r="R628" i="2"/>
  <c r="O629" i="2"/>
  <c r="P629" i="2"/>
  <c r="N629" i="2"/>
  <c r="Q629" i="2"/>
  <c r="R629" i="2"/>
  <c r="R630" i="2"/>
  <c r="N637" i="2"/>
  <c r="O637" i="2"/>
  <c r="P637" i="2"/>
  <c r="Q637" i="2"/>
  <c r="R637" i="2"/>
  <c r="O638" i="2"/>
  <c r="P638" i="2"/>
  <c r="N638" i="2"/>
  <c r="Q638" i="2"/>
  <c r="R638" i="2"/>
  <c r="O639" i="2"/>
  <c r="P639" i="2"/>
  <c r="N639" i="2"/>
  <c r="Q639" i="2"/>
  <c r="R639" i="2"/>
  <c r="O640" i="2"/>
  <c r="P640" i="2"/>
  <c r="N640" i="2"/>
  <c r="Q640" i="2"/>
  <c r="R640" i="2"/>
  <c r="R641" i="2"/>
  <c r="N648" i="2"/>
  <c r="O648" i="2"/>
  <c r="P648" i="2"/>
  <c r="Q648" i="2"/>
  <c r="R648" i="2"/>
  <c r="O649" i="2"/>
  <c r="P649" i="2"/>
  <c r="N649" i="2"/>
  <c r="Q649" i="2"/>
  <c r="R649" i="2"/>
  <c r="O650" i="2"/>
  <c r="P650" i="2"/>
  <c r="N650" i="2"/>
  <c r="Q650" i="2"/>
  <c r="R650" i="2"/>
  <c r="O651" i="2"/>
  <c r="P651" i="2"/>
  <c r="N651" i="2"/>
  <c r="Q651" i="2"/>
  <c r="R651" i="2"/>
  <c r="R652" i="2"/>
  <c r="N659" i="2"/>
  <c r="O659" i="2"/>
  <c r="P659" i="2"/>
  <c r="Q659" i="2"/>
  <c r="R659" i="2"/>
  <c r="O660" i="2"/>
  <c r="P660" i="2"/>
  <c r="N660" i="2"/>
  <c r="Q660" i="2"/>
  <c r="R660" i="2"/>
  <c r="N661" i="2"/>
  <c r="O661" i="2"/>
  <c r="P661" i="2"/>
  <c r="Q661" i="2"/>
  <c r="R661" i="2"/>
  <c r="O662" i="2"/>
  <c r="P662" i="2"/>
  <c r="N662" i="2"/>
  <c r="Q662" i="2"/>
  <c r="R662" i="2"/>
  <c r="N670" i="2"/>
  <c r="O670" i="2"/>
  <c r="P670" i="2"/>
  <c r="Q670" i="2"/>
  <c r="R670" i="2"/>
  <c r="O671" i="2"/>
  <c r="P671" i="2"/>
  <c r="N671" i="2"/>
  <c r="Q671" i="2"/>
  <c r="R671" i="2"/>
  <c r="N672" i="2"/>
  <c r="O672" i="2"/>
  <c r="P672" i="2"/>
  <c r="Q672" i="2"/>
  <c r="R672" i="2"/>
  <c r="O673" i="2"/>
  <c r="P673" i="2"/>
  <c r="N673" i="2"/>
  <c r="Q673" i="2"/>
  <c r="R673" i="2"/>
  <c r="N681" i="2"/>
  <c r="O681" i="2"/>
  <c r="P681" i="2"/>
  <c r="Q681" i="2"/>
  <c r="R681" i="2"/>
  <c r="O682" i="2"/>
  <c r="P682" i="2"/>
  <c r="N682" i="2"/>
  <c r="Q682" i="2"/>
  <c r="R682" i="2"/>
  <c r="O683" i="2"/>
  <c r="P683" i="2"/>
  <c r="N683" i="2"/>
  <c r="Q683" i="2"/>
  <c r="R683" i="2"/>
  <c r="O684" i="2"/>
  <c r="P684" i="2"/>
  <c r="N684" i="2"/>
  <c r="Q684" i="2"/>
  <c r="R684" i="2"/>
  <c r="R685" i="2"/>
  <c r="N692" i="2"/>
  <c r="O692" i="2"/>
  <c r="P692" i="2"/>
  <c r="Q692" i="2"/>
  <c r="R692" i="2"/>
  <c r="O693" i="2"/>
  <c r="P693" i="2"/>
  <c r="N693" i="2"/>
  <c r="Q693" i="2"/>
  <c r="R693" i="2"/>
  <c r="N694" i="2"/>
  <c r="O694" i="2"/>
  <c r="P694" i="2"/>
  <c r="Q694" i="2"/>
  <c r="R694" i="2"/>
  <c r="O695" i="2"/>
  <c r="P695" i="2"/>
  <c r="N695" i="2"/>
  <c r="Q695" i="2"/>
  <c r="R695" i="2"/>
  <c r="R696" i="2"/>
  <c r="N703" i="2"/>
  <c r="O703" i="2"/>
  <c r="P703" i="2"/>
  <c r="Q703" i="2"/>
  <c r="R703" i="2"/>
  <c r="O704" i="2"/>
  <c r="P704" i="2"/>
  <c r="N704" i="2"/>
  <c r="Q704" i="2"/>
  <c r="R704" i="2"/>
  <c r="N705" i="2"/>
  <c r="O705" i="2"/>
  <c r="P705" i="2"/>
  <c r="Q705" i="2"/>
  <c r="R705" i="2"/>
  <c r="O706" i="2"/>
  <c r="P706" i="2"/>
  <c r="N706" i="2"/>
  <c r="Q706" i="2"/>
  <c r="R706" i="2"/>
  <c r="R707" i="2"/>
  <c r="N714" i="2"/>
  <c r="O714" i="2"/>
  <c r="P714" i="2"/>
  <c r="Q714" i="2"/>
  <c r="R714" i="2"/>
  <c r="O715" i="2"/>
  <c r="P715" i="2"/>
  <c r="N715" i="2"/>
  <c r="Q715" i="2"/>
  <c r="R715" i="2"/>
  <c r="O716" i="2"/>
  <c r="P716" i="2"/>
  <c r="N716" i="2"/>
  <c r="Q716" i="2"/>
  <c r="R716" i="2"/>
  <c r="O717" i="2"/>
  <c r="P717" i="2"/>
  <c r="N717" i="2"/>
  <c r="Q717" i="2"/>
  <c r="R717" i="2"/>
  <c r="R718" i="2"/>
  <c r="N725" i="2"/>
  <c r="O725" i="2"/>
  <c r="P725" i="2"/>
  <c r="Q725" i="2"/>
  <c r="R725" i="2"/>
  <c r="O726" i="2"/>
  <c r="P726" i="2"/>
  <c r="N726" i="2"/>
  <c r="Q726" i="2"/>
  <c r="R726" i="2"/>
  <c r="O727" i="2"/>
  <c r="P727" i="2"/>
  <c r="N727" i="2"/>
  <c r="Q727" i="2"/>
  <c r="R727" i="2"/>
  <c r="O728" i="2"/>
  <c r="P728" i="2"/>
  <c r="N728" i="2"/>
  <c r="Q728" i="2"/>
  <c r="R728" i="2"/>
  <c r="R729" i="2"/>
  <c r="N736" i="2"/>
  <c r="O736" i="2"/>
  <c r="P736" i="2"/>
  <c r="Q736" i="2"/>
  <c r="R736" i="2"/>
  <c r="O737" i="2"/>
  <c r="P737" i="2"/>
  <c r="N737" i="2"/>
  <c r="Q737" i="2"/>
  <c r="R737" i="2"/>
  <c r="O738" i="2"/>
  <c r="P738" i="2"/>
  <c r="N738" i="2"/>
  <c r="Q738" i="2"/>
  <c r="R738" i="2"/>
  <c r="O739" i="2"/>
  <c r="P739" i="2"/>
  <c r="N739" i="2"/>
  <c r="Q739" i="2"/>
  <c r="R739" i="2"/>
  <c r="R740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R674" i="2"/>
  <c r="R663" i="2"/>
  <c r="R564" i="2"/>
  <c r="R553" i="2"/>
  <c r="R498" i="2"/>
  <c r="R487" i="2"/>
  <c r="R388" i="2"/>
  <c r="R377" i="2"/>
  <c r="R745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  <charset val="186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<sst xmlns="http://schemas.openxmlformats.org/spreadsheetml/2006/main" count="1583" uniqueCount="495">
  <si>
    <t>2021   m.        sausio                     18        d.</t>
  </si>
  <si>
    <t>Pareiškėjas:</t>
  </si>
  <si>
    <t>Lietuvos sportinių šokių federacija</t>
  </si>
  <si>
    <t xml:space="preserve">           (Pareiškėjo pavadinimas)</t>
  </si>
  <si>
    <t xml:space="preserve">Žemaitės g. 6, LT-03117, tel. (8 5) 2136503, el.p.: office@dancesport.lt 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</si>
  <si>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</si>
  <si>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</si>
  <si>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</si>
  <si>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</si>
  <si>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</si>
  <si>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</si>
  <si>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</si>
  <si>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</si>
  <si>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</si>
  <si>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</si>
  <si>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</si>
  <si>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</si>
  <si>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</si>
  <si>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</si>
  <si>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</si>
  <si>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</si>
  <si>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</si>
  <si>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</si>
  <si>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</si>
  <si>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</si>
  <si>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</si>
  <si>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11 12 Pasaulio standartinių šokių čempionatas (Aarhus, Danija)</t>
  </si>
  <si>
    <t xml:space="preserve">(sporto renginio pavadinimas) </t>
  </si>
  <si>
    <t>Evaldas Sodeika</t>
  </si>
  <si>
    <t>ST</t>
  </si>
  <si>
    <t>neolimpinė</t>
  </si>
  <si>
    <t>PČneol</t>
  </si>
  <si>
    <t>Taip</t>
  </si>
  <si>
    <t>Ieva Žukauskaitė</t>
  </si>
  <si>
    <t>Vaidotas Lacitis</t>
  </si>
  <si>
    <t>Veronika Golodneva</t>
  </si>
  <si>
    <t>Iš viso:</t>
  </si>
  <si>
    <t>PRIDEDAMA. __https://www.worlddancesport.org/Event/Competition/World_Championship-Aarhus-20147/Adult-Standard-47541/Ranking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</si>
  <si>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</si>
  <si>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09 24 Pasaulio Lotynų Amerikos šokių čmpionatas (Chengdu, Kinija)</t>
  </si>
  <si>
    <t xml:space="preserve">Nuoroda į protokolą: https://www.worlddancesport.org/Event/Competition/World_Championship-Chengdu-20582/Adult-Latin-47472/Ranking </t>
  </si>
  <si>
    <t>Jokūbas Venckus</t>
  </si>
  <si>
    <t>LA</t>
  </si>
  <si>
    <t>Ne</t>
  </si>
  <si>
    <t>Miglė Klupšaitė</t>
  </si>
  <si>
    <t>Deividas Simaška</t>
  </si>
  <si>
    <t>Alina Andrea Radu</t>
  </si>
  <si>
    <t xml:space="preserve">PRIDEDAMA. https://www.worlddancesport.org/Event/Competition/World_Championship-Chengdu-20582/Adult-Latin-47472/Ranking 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</si>
  <si>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</si>
  <si>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11 19 Pasaulio 10 šokių čempionatas (Viena, Austrija)</t>
  </si>
  <si>
    <t>Nuoroda į protokolą: https://www.worlddancesport.org/Event/Competition/World_Championship-Vienna-20466/Adult-Ten_Dance-48386/Ranking</t>
  </si>
  <si>
    <t>Edgaras Baltaragis</t>
  </si>
  <si>
    <t>10 šokių</t>
  </si>
  <si>
    <t>Indrė Kučinskaitė</t>
  </si>
  <si>
    <t>PRIDEDAMA. https://www.worlddancesport.org/Event/Competition/World_Championship-Vienna-20466/Adult-Ten_Dance-48386/Ranking</t>
  </si>
  <si>
    <t>2016 07 09 Pasaulio standartinių šokių jaunimo čempionatas (Kitakyushu, Japonija)</t>
  </si>
  <si>
    <t>Nuoroda į protokolą: https://www.worlddancesport.org/Event/Competition/World_Championship-Kitakyushu-20482/Youth-Standard-48437/Ranking</t>
  </si>
  <si>
    <t>Andrey Kovalev</t>
  </si>
  <si>
    <t>JPČ</t>
  </si>
  <si>
    <t>Veronika Samuolytė</t>
  </si>
  <si>
    <t>Einoras Degutis</t>
  </si>
  <si>
    <t>Areta Šeškaitė</t>
  </si>
  <si>
    <t>PRIDEDAMA. https://www.worlddancesport.org/Event/Competition/World_Championship-Kitakyushu-20482/Youth-Standard-48437/Ranking</t>
  </si>
  <si>
    <t>2016 12 17 Pasaulio Lotynų Amerikos šokių jaunimo čempionatas (Ryga, Latvija)</t>
  </si>
  <si>
    <t>Edvinas Ringys</t>
  </si>
  <si>
    <t>Aistė Survilaitė</t>
  </si>
  <si>
    <t>Nikita Kostin</t>
  </si>
  <si>
    <t>Paula Bakanavičiūtė</t>
  </si>
  <si>
    <t xml:space="preserve">PRIDEDAMA.  https://www.worlddancesport.org/Event/Competition/World_Championship-Riga-20406/Youth-Latin-48262/Ranking </t>
  </si>
  <si>
    <t>2016 11 05 Pasaulio 10 šokių jaunimo čempionatas (Ryga, Latvija)</t>
  </si>
  <si>
    <t xml:space="preserve"> </t>
  </si>
  <si>
    <t>Nuoroda į protokolą: https://www.worlddancesport.org/Event/Competition/World_Championship-Riga-20565/Youth-Ten_Dance-48799/Ranking</t>
  </si>
  <si>
    <t>Karol Michal Tomecki</t>
  </si>
  <si>
    <t>Domilė Šemeškevičiūtė</t>
  </si>
  <si>
    <t xml:space="preserve">PRIDEDAMA. https://www.worlddancesport.org/Event/Competition/World_Championship-Riga-20565/Youth-Ten_Dance-48799/Ranking </t>
  </si>
  <si>
    <t>2016 06 04 Pasaulio standartinių šokių jaunių čempionatas (Timisoara, Rumunija)</t>
  </si>
  <si>
    <t>Nuoroda į protokolą: https://www.worlddancesport.org/Event/Competition/World_Championship-Timisoara-20790/Junior_II-Standard-48991/Ranking</t>
  </si>
  <si>
    <t xml:space="preserve">Karolis Burneikis </t>
  </si>
  <si>
    <t>JnPČ</t>
  </si>
  <si>
    <t>Izabelė Šekaitė</t>
  </si>
  <si>
    <t>Danila Sitovs</t>
  </si>
  <si>
    <t>Skaistė Svajonė Jazilionytė</t>
  </si>
  <si>
    <t>PRIDEDAMA. https://www.worlddancesport.org/Event/Competition/World_Championship-Timisoara-20790/Junior_II-Standard-48991/Ranking</t>
  </si>
  <si>
    <t>2016 10 15 Pasaulio Lotynų Amerikos šokių jaunių čempionatas (Kišiniovas, Moldova)</t>
  </si>
  <si>
    <t xml:space="preserve"> Nuoroda į protokolą:  https://www.worlddancesport.org/Event/Competition/World_Championship-Chisinau-20469/Junior_II-Latin-48395/Ranking</t>
  </si>
  <si>
    <t>Karolis Burneikis</t>
  </si>
  <si>
    <t>Augustinas Trinkus</t>
  </si>
  <si>
    <t>Neringa Paškevičiūtė</t>
  </si>
  <si>
    <t>PRIDEDAMA.  https://www.worlddancesport.org/Event/Competition/World_Championship-Chisinau-20469/Junior_II-Latin-48395/Ranking</t>
  </si>
  <si>
    <t>2016 11 06 Pasaulio 10 šokių jaunių čempionatas (Varšuva, Lenkija)</t>
  </si>
  <si>
    <t>Nuoroda į protokolą: https://www.worlddancesport.org/Event/Competition/World_Championship-Warsaw-20994/Junior_II-Ten_Dance-50142/Ranking</t>
  </si>
  <si>
    <t>PRIDEDAMA. https://www.worlddancesport.org/Event/Competition/World_Championship-Warsaw-20994/Junior_II-Ten_Dance-50142/Ranking</t>
  </si>
  <si>
    <t>2016 11 11 Pasaulio PL standartinių šokių čempionatas (Aarhus, Danija)</t>
  </si>
  <si>
    <t>Nuoroda į protokolą: https://www.worlddancesport.org/Event/Competition/PD_World_Championship-Aarhus-20809/Adult-Standard-49504/Ranking</t>
  </si>
  <si>
    <t>Donatas Vėželis</t>
  </si>
  <si>
    <t>Lina Chatkevičiūtė</t>
  </si>
  <si>
    <t>PRIDEDAMA. https://www.worlddancesport.org/Event/Competition/PD_World_Championship-Aarhus-20809/Adult-Standard-49504/Ranking</t>
  </si>
  <si>
    <t>2016 05 14 Europos standartinių šokių čempionatas (Vroclavas, Lenkija)</t>
  </si>
  <si>
    <t>Nuoroda į protokolą: https://www.worlddancesport.org/Event/Competition/European_Championship-Wroclaw-20453/Adult-Standard-48359/Ranking</t>
  </si>
  <si>
    <t>EČneol</t>
  </si>
  <si>
    <t>PRIDEDAMA. https://www.worlddancesport.org/Event/Competition/European_Championship-Wroclaw-20453/Adult-Standard-48359/Ranking</t>
  </si>
  <si>
    <t>2016 07 09 Europos Lotynų Amerikos šokių čempionatas (Rimini, Italija)</t>
  </si>
  <si>
    <t>Nuoroda į protokolą: https://www.worlddancesport.org/Event/Competition/European_Championship-Rimini-20733/Adult-Latin-49340/Ranking</t>
  </si>
  <si>
    <t>Nikita Moisejenko</t>
  </si>
  <si>
    <t>Jurga Gustaitė</t>
  </si>
  <si>
    <t>PRIDEDAMA. https://www.worlddancesport.org/Event/Competition/European_Championship-Rimini-20733/Adult-Latin-49340/Ranking</t>
  </si>
  <si>
    <t>2016 04 16 Europos standartinių šokių jaunimo čempionatas (Timisoara, Rumunija)</t>
  </si>
  <si>
    <t>Nuoroda į protokolą: https://www.worlddancesport.org/Event/Competition/European_Championship-Timisoara-20634/Youth-Standard-48854/Ranking</t>
  </si>
  <si>
    <t>JEČ</t>
  </si>
  <si>
    <t>PRIDEDAMA. https://www.worlddancesport.org/Event/Competition/European_Championship-Timisoara-20634/Youth-Standard-48854/Ranking</t>
  </si>
  <si>
    <t>2016 03 26 Europos Lotynų Amerikos šokių jaunimo čempionatas (Cambrils, Ispanija)</t>
  </si>
  <si>
    <t>Nuoroda į protokolą:  https://www.worlddancesport.org/Event/Competition/European_Championship-Cambrils-20567/Youth-Latin-48801/Ranking</t>
  </si>
  <si>
    <t>Ainė Survilaitė</t>
  </si>
  <si>
    <t>PRIDEDAMA.  https://www.worlddancesport.org/Event/Competition/European_Championship-Cambrils-20567/Youth-Latin-48801/Ranking</t>
  </si>
  <si>
    <t>2017 09 16 Pasaulio PL standartinių sportinių šokių čempionatas (Praha, Čekija)</t>
  </si>
  <si>
    <t>Nuoroda į protokolą:  https://www.worlddancesport.org/Event/Competition/World_Championship-Prague-21191/Adult-Standard-48350/Ranking</t>
  </si>
  <si>
    <t>PRIDEDAMA.  https://www.worlddancesport.org/Event/Competition/World_Championship-Prague-21191/Adult-Standard-48350/Ranking</t>
  </si>
  <si>
    <t>2017 09 10 Pasaulio standartinių šokių čempionatas (Chengdu, Kinija)</t>
  </si>
  <si>
    <t>Nuoroda į protokolą: https://www.worlddancesport.org/Event/Competition/World_Championship-Chengdu-20009/Adult-Standard-49559/Ranking</t>
  </si>
  <si>
    <t>PRIDEDAMA. https://www.worlddancesport.org/Event/Competition/World_Championship-Chengdu-20009/Adult-Standard-49559/Ranking</t>
  </si>
  <si>
    <t>2017 11 18 Pasaulio Lotynų Amerikos šokių čempionatas (Viena, Austrija)</t>
  </si>
  <si>
    <t>Nuoroda į protokolą: https://www.worlddancesport.org/Event/Competition/World_Championship-Vienna-20829/Adult-Latin-49558/Ranking</t>
  </si>
  <si>
    <t>Dominykas Daukšas</t>
  </si>
  <si>
    <t>Svetlana Azarova</t>
  </si>
  <si>
    <t>PRIDEDAMA. https://www.worlddancesport.org/Event/Competition/World_Championship-Vienna-20829/Adult-Latin-49558/Ranking</t>
  </si>
  <si>
    <t>2017 10 08 Pasaulio 10 šokių čempionatas (Marselis, Prancūzija)</t>
  </si>
  <si>
    <t>Nuoroda į protokolą: https://www.worlddancesport.org/Event/Competition/World_Championship-Marseille-20907/Adult-Ten_Dance-49851/Ranking</t>
  </si>
  <si>
    <t>PRIDEDAMA. https://www.worlddancesport.org/Event/Competition/World_Championship-Marseille-20907/Adult-Ten_Dance-49851/Ranking</t>
  </si>
  <si>
    <t>2017 12 16 Pasaulio standartinių šokių jaunimo čempionatas (Ryga, Latvija)</t>
  </si>
  <si>
    <t>Nuoroda į protokolą: https://www.worlddancesport.org/Event/Competition/World_Championship-Riga-21121/Youth-Standard-50673/Ranking</t>
  </si>
  <si>
    <t>Gedvinas Meškauskas</t>
  </si>
  <si>
    <t>Ugnė Bliujūtė</t>
  </si>
  <si>
    <t>PRIDEDAMA. https://www.worlddancesport.org/Event/Competition/World_Championship-Riga-21121/Youth-Standard-50673/Ranking</t>
  </si>
  <si>
    <t>2017 11 12 Pasaulio Lotynų Amerikos šokių jaunimo čempionatas (Seulas, P.Korėja)</t>
  </si>
  <si>
    <t>Nuoroda į protokolą: https://www.worlddancesport.org/Event/Competition/World_Championship-Seoul-21441/Youth-Latin-51755/Ranking</t>
  </si>
  <si>
    <t>Bertoldas Čepulis</t>
  </si>
  <si>
    <t>Indrė Šverčiauskaitė</t>
  </si>
  <si>
    <t>PRIDEDAMA. https://www.worlddancesport.org/Event/Competition/World_Championship-Seoul-21441/Youth-Latin-51755/Ranking</t>
  </si>
  <si>
    <t>2017 10 28 Pasaulio 10 šokių jaunimo čempionatas (Maskva, Rusija)</t>
  </si>
  <si>
    <t>Nuoroda į protokolą:  https://www.worlddancesport.org/Event/Competition/World_Championship-Moscow-21449/Youth-Ten_Dance-51781/Ranking</t>
  </si>
  <si>
    <t xml:space="preserve">Izabelė Šekaitė </t>
  </si>
  <si>
    <t>PRIDEDAMA.  https://www.worlddancesport.org/Event/Competition/World_Championship-Moscow-21449/Youth-Ten_Dance-51781/Ranking</t>
  </si>
  <si>
    <t>2017 09 09 Pasaulio standartinių šokių jaunių čempionatas (Bratislava, Slovakija)</t>
  </si>
  <si>
    <t>Nuoroda į protokolą: https://www.worlddancesport.org/Event/Competition/World_Championship-Bratislava-20962/Junior_II-Standard-50025/Ranking</t>
  </si>
  <si>
    <t>Kasparas Arys</t>
  </si>
  <si>
    <t>Rugilė Kičiatovaitė</t>
  </si>
  <si>
    <t>Laurynas Makarovas</t>
  </si>
  <si>
    <t>Emilija Čepauskaitė</t>
  </si>
  <si>
    <t>PRIDEDAMA. https://www.worlddancesport.org/Event/Competition/World_Championship-Bratislava-20962/Junior_II-Standard-50025/Ranking</t>
  </si>
  <si>
    <t>2017 11 04 Pasaulio Lotynų Amerikos šokių jaunių čempionatas (Bukareštas, Rumunija)</t>
  </si>
  <si>
    <t>Nuoroda į protokolą: https://www.worlddancesport.org/Event/Competition/World_Championship-Bucharest-21317/Junior_II-Latin-51400/Ranking</t>
  </si>
  <si>
    <t>Gustas Kirkliauskas</t>
  </si>
  <si>
    <t>Žymantė Bernatavičiūtė</t>
  </si>
  <si>
    <t>Markas Sabaliauskas</t>
  </si>
  <si>
    <t>Marija Butenytė</t>
  </si>
  <si>
    <t>PRIDEDAMA. https://www.worlddancesport.org/Event/Competition/World_Championship-Bucharest-21317/Junior_II-Latin-51400/Ranking</t>
  </si>
  <si>
    <t>2017 10 14 Pasaulio 10 šokių jaunių čempionatas (Kišiniovas, Moldova)</t>
  </si>
  <si>
    <t>Nuoroda į protokolą: https://www.worlddancesport.org/Event/Competition/World_Championship-Chisinau-21446/Junior_II-Ten_Dance-51747/Ranking</t>
  </si>
  <si>
    <t>PRIDEDAMA. https://www.worlddancesport.org/Event/Competition/World_Championship-Chisinau-21446/Junior_II-Ten_Dance-51747/Ranking</t>
  </si>
  <si>
    <t>2017 05 14 Europos PL standartinių šokių čempionatas (Debrecenas, Vengrija)_</t>
  </si>
  <si>
    <t>Nuoroda į protokolą: https://www.worlddancesport.org/Event/Competition/European_Championship-Debrecen-21308/Adult-Standard-51376/Ranking</t>
  </si>
  <si>
    <t>PRIDEDAMA. https://www.worlddancesport.org/Event/Competition/European_Championship-Debrecen-21308/Adult-Standard-51376/Ranking</t>
  </si>
  <si>
    <t>2017 05 19 Europos standartinių šokių čempionatas (Olomouc, Čekija)</t>
  </si>
  <si>
    <t>Nuoroda į protokolą: https://www.worlddancesport.org/Event/Competition/European_Championship-Olomouc-21315/Adult-Standard-51387/Ranking</t>
  </si>
  <si>
    <t>PRIDEDAMA. https://www.worlddancesport.org/Event/Competition/European_Championship-Olomouc-21315/Adult-Standard-51387/Ranking</t>
  </si>
  <si>
    <t>2017 04 15 Europos Lotynų Amerikos šokių čempionatas (Cambrils, Ispanija)</t>
  </si>
  <si>
    <t>Nuoroda į protokolą: https://www.worlddancesport.org/Event/Competition/European_Championship-Cambrils-20871/Adult-Latin-49740/Ranking</t>
  </si>
  <si>
    <t>Jokūbas Veckus</t>
  </si>
  <si>
    <t>PRIDEDAMA. https://www.worlddancesport.org/Event/Competition/European_Championship-Cambrils-20871/Adult-Latin-49740/Ranking</t>
  </si>
  <si>
    <t>2017 02 18 Europos 10 šokių čempionatas (Kopenhaga, Danija)</t>
  </si>
  <si>
    <t>Nuoroda į protokolą:  https://www.worlddancesport.org/Event/Competition/European_Championship-Copenhagen-20965/Adult-Ten_Dance-50028/Ranking</t>
  </si>
  <si>
    <t>PRIDEDAMA. https://www.worlddancesport.org/Event/Competition/European_Championship-Copenhagen-20965/Adult-Ten_Dance-50028/Ranking</t>
  </si>
  <si>
    <t>2017 09 08 Europos standartinių šokių jaunimo čempionatas (Bratislava, Slovakija)</t>
  </si>
  <si>
    <t>Nuoroda į protokolą: https://www.worlddancesport.org/Event/Competition/European_Championship-Bratislava-21375/Youth-Standard-51586/Ranking</t>
  </si>
  <si>
    <t>Simonas Seikauskas</t>
  </si>
  <si>
    <t>Liucija Norušaitė</t>
  </si>
  <si>
    <t>PRIDEDAMA. https://www.worlddancesport.org/Event/Competition/European_Championship-Bratislava-21375/Youth-Standard-51586/Ranking</t>
  </si>
  <si>
    <t>2017 05 14 Europos Lotynų Amerikos šokių jaunimo čempionatas (Kišiniovas, Moldova)</t>
  </si>
  <si>
    <t>Nuoroda į protokolą: https://www.worlddancesport.org/Event/Competition/European_Championship-Chisinau-21271/Youth-Latin-51212/Ranking</t>
  </si>
  <si>
    <t>PRIDEDAMA. https://www.worlddancesport.org/Event/Competition/European_Championship-Chisinau-21271/Youth-Latin-51212/Ranking</t>
  </si>
  <si>
    <t>2017 11 11 Europos 10 šokių jaunimo čempionatas (Varšuva, Lenkija)</t>
  </si>
  <si>
    <t>Nuoroda į protokolą: https://www.worlddancesport.org/Event/Competition/European_Championship-Warsaw-21369/Youth-Ten_Dance-51561/Ranking</t>
  </si>
  <si>
    <t>PRIDEDAMA. https://www.worlddancesport.org/Event/Competition/European_Championship-Warsaw-21369/Youth-Ten_Dance-51561/Ranking</t>
  </si>
  <si>
    <t>2018 12 02 Pasaulio PL standartinių šokių čempionatas (Maskva, Rusija)</t>
  </si>
  <si>
    <t>Nuoroda į protokolą: https://www.worlddancesport.org/Event/Competition/World_Championship-Moscow-21667/Adult-Standard-52558/Ranking</t>
  </si>
  <si>
    <t>PRIDEDAMA. https://www.worlddancesport.org/Event/Competition/World_Championship-Moscow-21667/Adult-Standard-52558/Ranking</t>
  </si>
  <si>
    <t>2018 11 17 Pasaulio standartinių šokių čempionatas (Viena, Austrija)</t>
  </si>
  <si>
    <t>Nuoroda į protokolą:  https://www.worlddancesport.org/Event/Competition/World_Championship-Vienna-20830/Adult-Standard-49560/Ranking</t>
  </si>
  <si>
    <t>PRIDEDAMA.  https://www.worlddancesport.org/Event/Competition/World_Championship-Vienna-20830/Adult-Standard-49560/Ranking</t>
  </si>
  <si>
    <t>2018 10 06 Pasaulio Lotynų Amerikos šokių čempionatas (Ostrava, Čekija)</t>
  </si>
  <si>
    <t>Nuoroda į protokolą: https://www.worlddancesport.org/Event/Competition/World_Championship-Ostrava-20909/Adult-Latin-49853/Ranking</t>
  </si>
  <si>
    <t>PRIDEDAMA. https://www.worlddancesport.org/Event/Competition/World_Championship-Ostrava-20909/Adult-Latin-49853/Ranking</t>
  </si>
  <si>
    <t>2018 11 10 Pasaulio 10 šokių čempionatas (Varšuva, Lenkija)</t>
  </si>
  <si>
    <t>Nuoroda į protokolą: https://www.worlddancesport.org/Event/Competition/World_Championship-Warsaw-21320/Adult-Ten_Dance-51403/Ranking</t>
  </si>
  <si>
    <t>PRIDEDAMA. https://www.worlddancesport.org/Event/Competition/World_Championship-Warsaw-21320/Adult-Ten_Dance-51403/Ranking</t>
  </si>
  <si>
    <t>2018 09 22 Pasaulio standartinių šokių jaunimo čempionatas (Kistelek, Vengrija)</t>
  </si>
  <si>
    <t>Nuoroda į protokolą: https://www.worlddancesport.org/Event/Competition/World_Championship-Kistelek-21428/Youth-Standard-51739/Ranking</t>
  </si>
  <si>
    <t>PRIDEDAMA. https://www.worlddancesport.org/Event/Competition/World_Championship-Kistelek-21428/Youth-Standard-51739/Ranking</t>
  </si>
  <si>
    <t>2018 12 15 Pasaulio Lotynų Amerikos šokių jaunimo čempionatas (Ryga, Latvija)</t>
  </si>
  <si>
    <t>Nuoroda į protokolą: https://www.worlddancesport.org/Event/Competition/World_Championship-Riga-21909/Adult-Show_Dance_Standard-53376/Ranking</t>
  </si>
  <si>
    <t>Neda Elena Šalugaitė</t>
  </si>
  <si>
    <t>PRIDEDAMA. https://www.worlddancesport.org/Event/Competition/World_Championship-Riga-21909/Adult-Show_Dance_Standard-53376/Ranking</t>
  </si>
  <si>
    <t>2018 12 08 Pasaulio 10 šokių jaunimo čempionatas (Guadalajara, Ispanija)</t>
  </si>
  <si>
    <t>Nuoroda į protokolą: https://www.worlddancesport.org/Event/Competition/World_Championship-Guadalajara-21832/Youth-Ten_Dance-53140/Ranking</t>
  </si>
  <si>
    <t>PRIDEDAMA. https://www.worlddancesport.org/Event/Competition/World_Championship-Guadalajara-21832/Youth-Ten_Dance-53140/Ranking</t>
  </si>
  <si>
    <t>2018 11 03 Pasaulio standartinių šokių jaunių čempionatas (Sibiu, Rumunija)</t>
  </si>
  <si>
    <t>Nuoroda į protokolą: https://www.worlddancesport.org/Event/Competition/World_Championship-Sibiu-21652/Junior_II-Standard-52528/Ranking</t>
  </si>
  <si>
    <t>Aurimas Meška</t>
  </si>
  <si>
    <t>Gabija Lapševičiūtė</t>
  </si>
  <si>
    <t>Justas Gedgaudas</t>
  </si>
  <si>
    <t>Ainė Rutkauskaitė</t>
  </si>
  <si>
    <t>PRIDEDAMA. https://www.worlddancesport.org/Event/Competition/World_Championship-Sibiu-21652/Junior_II-Standard-52528/Ranking</t>
  </si>
  <si>
    <t>2018 10 13 Pasaulio Lotynų Amerikos šokių jaunių čempionatas (Bilbao, Ispanija)</t>
  </si>
  <si>
    <t>Nuoroda į protokolą: https://www.worlddancesport.org/Event/Competition/World_Championship-Bilbao-21649/Junior_II-Latin-51750/Ranking</t>
  </si>
  <si>
    <t>Nojus Rasčius</t>
  </si>
  <si>
    <t xml:space="preserve">Taip </t>
  </si>
  <si>
    <t>Vaiva Paulauskaitė</t>
  </si>
  <si>
    <t>Ksenija Samusevič</t>
  </si>
  <si>
    <t>PRIDEDAMA. https://www.worlddancesport.org/Event/Competition/World_Championship-Bilbao-21649/Junior_II-Latin-51750/Ranking</t>
  </si>
  <si>
    <t>2018 04 28 Pasaulio 10 šokių jaunių čempionatas (Kišiniovas, Moldova)</t>
  </si>
  <si>
    <t>Nuoroda į protokolą: https://www.worlddancesport.org/Event/Competition/World_Championship-Chisinau-21447/Junior_II-Ten_Dance-51779/Ranking</t>
  </si>
  <si>
    <t>PRIDEDAMA. https://www.worlddancesport.org/Event/Competition/World_Championship-Chisinau-21447/Junior_II-Ten_Dance-51779/Ranking</t>
  </si>
  <si>
    <t>2018 06 02 Europos PL standartinių šokių čempionatas (Sankt Peterburgas, Rusija)</t>
  </si>
  <si>
    <t>Nuoroda į protokolą: https://www.worlddancesport.org/Event/Competition/European_Championship-St_Petersburg-21666/Adult-Standard-52557/Ranking</t>
  </si>
  <si>
    <t>PRIDEDAMA. https://www.worlddancesport.org/Event/Competition/European_Championship-St_Petersburg-21666/Adult-Standard-52557/Ranking</t>
  </si>
  <si>
    <t>2018 02 17 Europos standartinių šokių čempionatas (Kopenhaga, Danija)</t>
  </si>
  <si>
    <t>Nuoroda į protokolą: https://www.worlddancesport.org/Event/Competition/European_Championship-Copenhagen-21436/Adult-Standard-51748/Ranking</t>
  </si>
  <si>
    <t>PRIDEDAMA. https://www.worlddancesport.org/Event/Competition/European_Championship-Copenhagen-21436/Adult-Standard-51748/Ranking</t>
  </si>
  <si>
    <t>2018 05 12 Europos Lotynų Amerikos šokių čempionatas (Debrecenas, Vengrija)</t>
  </si>
  <si>
    <t>Nuoroda į protokolą: https://www.worlddancesport.org/Event/Competition/European_Championship-Debrecen-21192/Adult-Latin-50881/Ranking</t>
  </si>
  <si>
    <t>Leonardo Lini</t>
  </si>
  <si>
    <t>PRIDEDAMA. https://www.worlddancesport.org/Event/Competition/European_Championship-Debrecen-21192/Adult-Latin-50881/Ranking</t>
  </si>
  <si>
    <t>2018 03 10 Europos 10 šokių čempionatas (Brno, Čekija)</t>
  </si>
  <si>
    <t>Nuoroda į protokolą: https://www.worlddancesport.org/Event/Competition/European_Championship-Brno-21407/Adult-Ten_Dance-51697/Ranking</t>
  </si>
  <si>
    <t>Valery Mishel Petruna</t>
  </si>
  <si>
    <t>PRIDEDAMA. https://www.worlddancesport.org/Event/Competition/European_Championship-Brno-21407/Adult-Ten_Dance-51697/Ranking</t>
  </si>
  <si>
    <t>2018 06 09 Europos standartinių šokių jaunimo čempionatas (Timisoara, Rumunija)</t>
  </si>
  <si>
    <t>Nuoroda į protokolą:  https://www.worlddancesport.org/Event/Competition/European_Championship-Timisoara-21609/Youth-Standard-52357/Ranking</t>
  </si>
  <si>
    <t>Tomas Paulius</t>
  </si>
  <si>
    <t>Paulina Gerčaitė</t>
  </si>
  <si>
    <t>PRIDEDAMA.  https://www.worlddancesport.org/Event/Competition/European_Championship-Timisoara-21609/Youth-Standard-52357/Ranking</t>
  </si>
  <si>
    <t>2018 02 25 Europos Lotynų Amerikos šokių jaunimo čempionatas (Soči, Rusija)</t>
  </si>
  <si>
    <t>Nuoroda į protokolą: https://www.worlddancesport.org/Event/Competition/European_Championship-Sochi-21488/Youth-Latin-51925/Ranking</t>
  </si>
  <si>
    <t>PRIDEDAMA. https://www.worlddancesport.org/Event/Competition/European_Championship-Sochi-21488/Youth-Latin-51925/Ranking</t>
  </si>
  <si>
    <t>2018 04 29 Europos 10 šokių jaunimo čempionatas (Kišiniovas, Moldova)</t>
  </si>
  <si>
    <t>Nuoroda į protokolą: https://www.worlddancesport.org/Event/Competition/European_Championship-Chisinau-21696/Youth-Ten_Dance-52690/Ranking</t>
  </si>
  <si>
    <t xml:space="preserve">Ugnė Bliujūtė </t>
  </si>
  <si>
    <t>PRIDEDAMA. https://www.worlddancesport.org/Event/Competition/European_Championship-Chisinau-21696/Youth-Ten_Dance-52690/Ranking</t>
  </si>
  <si>
    <t>2019 11 30 Pasaulio standartinių šokių čempionatas (Vilnius, Lietuva)</t>
  </si>
  <si>
    <t>Nuoroda į protokolą: https://www.worlddancesport.org/Event/Competition/World_Championship-Vilnius-21857/Adult-Standard-53212/Ranking</t>
  </si>
  <si>
    <t>PRIDEDAMA. https://www.worlddancesport.org/Event/Competition/World_Championship-Vilnius-21857/Adult-Standard-53212/Ranking</t>
  </si>
  <si>
    <t>2019 09 07 Pasaulio Lotynų Amerikos šokių čempionatas (Maskva, Rusija)</t>
  </si>
  <si>
    <t>Nuoroda į protokolą: https://www.worlddancesport.org/Event/Competition/World_Championship-Moscow-22075/Adult-Latin-54081/Ranking</t>
  </si>
  <si>
    <t>Mantas Lukašovas</t>
  </si>
  <si>
    <t>Rugilė Monginaitė</t>
  </si>
  <si>
    <t>PRIDEDAMA. https://www.worlddancesport.org/Event/Competition/World_Championship-Moscow-22075/Adult-Latin-54081/Ranking</t>
  </si>
  <si>
    <t>2019 10 26 Pasaulio 10 šokių čempionatas (Maskva, Rusija)</t>
  </si>
  <si>
    <t>Nuoroda į protokolą:  https://www.worlddancesport.org/Event/Competition/World_Championship-Moscow-22469/Adult-Ten_Dance-55446/Ranking</t>
  </si>
  <si>
    <t>PRIDEDAMA.  https://www.worlddancesport.org/Event/Competition/World_Championship-Moscow-22469/Adult-Ten_Dance-55446/Ranking</t>
  </si>
  <si>
    <t>2019 11 23 Pasaulio standartinių šokių jaunimo čempionatas (Timisoara, Rumunija)</t>
  </si>
  <si>
    <t>Nuoroda į protokolą: https://www.worlddancesport.org/Event/Competition/World_Championship-Timisoara-21833/Youth-Standard-53141/Ranking</t>
  </si>
  <si>
    <t>PRIDEDAMA. https://www.worlddancesport.org/Event/Competition/World_Championship-Timisoara-21833/Youth-Standard-53141/Ranking</t>
  </si>
  <si>
    <t>2019 11 16 Pasaulio Lotynų Amerikos jaunimo čempionatas (Viena, Austrija)</t>
  </si>
  <si>
    <t>Nuoroda į protokolą: https://www.worlddancesport.org/Event/Competition/World_Championship-Vienna-21826/Youth-Latin-53128/Ranking</t>
  </si>
  <si>
    <t>Neda Elena Šalūgaitė</t>
  </si>
  <si>
    <t>PRIDEDAMA. https://www.worlddancesport.org/Event/Competition/World_Championship-Vienna-21826/Youth-Latin-53128/Ranking</t>
  </si>
  <si>
    <t>2019 10 19 Pasaulio 10 šokių jaunimo čempionatas (Kijevas, Ukraina)</t>
  </si>
  <si>
    <t>Nuoroda į protokolą: https://www.worlddancesport.org/Event/Competition/World_Championship-Kyiv-22081/Youth-Ten_Dance-54088/Ranking</t>
  </si>
  <si>
    <t xml:space="preserve">Ne </t>
  </si>
  <si>
    <t>PRIDEDAMA. https://www.worlddancesport.org/Event/Competition/World_Championship-Kyiv-22081/Youth-Ten_Dance-54088/Ranking</t>
  </si>
  <si>
    <t>2019 12 14 Pasaulio standartinių šokių jaunių čempionatas (Ryga, Latvija)</t>
  </si>
  <si>
    <t>Nuoroda į protokolą: https://www.worlddancesport.org/Event/Competition/World_Championship-Riga-21951/Junior_II-Standard-53525/Ranking</t>
  </si>
  <si>
    <t>Edvardas Mašaro</t>
  </si>
  <si>
    <t>Patricija Mašaro</t>
  </si>
  <si>
    <t>Kipras Burneikis</t>
  </si>
  <si>
    <t>Barbora Martinkevičiūtė</t>
  </si>
  <si>
    <t>PRIDEDAMA. https://www.worlddancesport.org/Event/Competition/World_Championship-Riga-21951/Junior_II-Standard-53525/Ranking</t>
  </si>
  <si>
    <t>2019 11 23 Pasaulio Lotynų Amerikos šokių jaunių čempionatas (Stambulas, Turkija)</t>
  </si>
  <si>
    <t>Nuoroda į protokolą: https://www.worlddancesport.org/Event/Competition/World_Championship-Istanbul-22402/Junior_II-Latin-53605/Ranking</t>
  </si>
  <si>
    <t>Kajus Domarkas</t>
  </si>
  <si>
    <t>Brigita Chmelevskytė</t>
  </si>
  <si>
    <t>Mykolas Rimkus</t>
  </si>
  <si>
    <t>Erika Jankūnaitė</t>
  </si>
  <si>
    <t>PRIDEDAMA. https://www.worlddancesport.org/Event/Competition/World_Championship-Istanbul-22402/Junior_II-Latin-53605/Ranking</t>
  </si>
  <si>
    <t>2019 11 02 Pasaulio 10 šokių jaunių čempionatas (Sibiu, Rumunija)</t>
  </si>
  <si>
    <t>Nuoroda į protokolą: https://www.worlddancesport.org/Event/Competition/World_Championship-Sibiu-22135/Junior_II-Ten_Dance-54277/Ranking</t>
  </si>
  <si>
    <t>Patricija Rinkevičiūtė</t>
  </si>
  <si>
    <t>PRIDEDAMA. https://www.worlddancesport.org/Event/Competition/World_Championship-Sibiu-22135/Junior_II-Ten_Dance-54277/Ranking</t>
  </si>
  <si>
    <t>2019 06 22 Europos PL Lotynų Amerikos šokių čempionatas (Karlsruhe, Vokietija)</t>
  </si>
  <si>
    <t>Nuoroda į protokolą: https://www.worlddancesport.org/Event/Competition/European_Championship-Karlsruhe-22139/Adult-Latin-54298/Ranking</t>
  </si>
  <si>
    <t>Valerijus Osadčenko</t>
  </si>
  <si>
    <t>Olga Osadčenko</t>
  </si>
  <si>
    <t>PRIDEDAMA. https://www.worlddancesport.org/Event/Competition/European_Championship-Karlsruhe-22139/Adult-Latin-54298/Ranking</t>
  </si>
  <si>
    <t>2019 05 11 Europos standartinių šokių čempionatas (Ryga, Latvija)</t>
  </si>
  <si>
    <t>Nuoroda į protokolą: https://www.worlddancesport.org/Event/Competition/European_Championship-Salaspils-22113/Adult-Standard-54198/Ranking</t>
  </si>
  <si>
    <t>PRIDEDAMA. https://www.worlddancesport.org/Event/Competition/European_Championship-Salaspils-22113/Adult-Standard-54198/Ranking</t>
  </si>
  <si>
    <t>2019 05 25 Europos Lotynų Amerikos šokių čempionatas (Paryžius, Prancūzija)</t>
  </si>
  <si>
    <t>Nuoroda į protokolą: https://www.worlddancesport.org/Event/Competition/European_Championship-Paris-22092/Adult-Latin-54115/Ranking</t>
  </si>
  <si>
    <t>Matas  Lukašovas</t>
  </si>
  <si>
    <t>PRIDEDAMA. https://www.worlddancesport.org/Event/Competition/European_Championship-Paris-22092/Adult-Latin-54115/Ranking</t>
  </si>
  <si>
    <t>2019 06 07 Europos 10 šokių šokių čempionatas (Košice, Slovakija)</t>
  </si>
  <si>
    <t>Nuoroda į protokolą: https://www.worlddancesport.org/Event/Competition/European_Championship-Kosice-22234/Adult-Ten_Dance-54596/Ranking</t>
  </si>
  <si>
    <t>PRIDEDAMA. https://www.worlddancesport.org/Event/Competition/European_Championship-Kosice-22234/Adult-Ten_Dance-54596/Ranking</t>
  </si>
  <si>
    <t>2019 10 14 Europos standartinių šokių jaunimo čempionatas (Kišiniovas, Moldova)</t>
  </si>
  <si>
    <t>Nuoroda į protokolą: https://www.worlddancesport.org/Event/Competition/European_Championship-Chisinau_-22262/Youth-Standard-54729/Ranking</t>
  </si>
  <si>
    <t>PRIDEDAMA. https://www.worlddancesport.org/Event/Competition/European_Championship-Chisinau_-22262/Youth-Standard-54729/Ranking</t>
  </si>
  <si>
    <t>2019 04 20 Europos Lotynų Amerikos šokių jaunimo čempionatas (Kišiniovas, Moldova)</t>
  </si>
  <si>
    <t>Nuoroda į protokolą: https://www.worlddancesport.org/Event/Competition/European_Championship-Chisinau-21946/Youth-Latin-53510/Ranking</t>
  </si>
  <si>
    <t>Dmytro Taranov</t>
  </si>
  <si>
    <t>Gabrielė Bartkutė</t>
  </si>
  <si>
    <t>PRIDEDAMA. https://www.worlddancesport.org/Event/Competition/European_Championship-Chisinau-21946/Youth-Latin-53510/Ranking</t>
  </si>
  <si>
    <t>2019 09 21 Europos 10 šokių jaunimo čempionatas (Bratislava, Slovakija)</t>
  </si>
  <si>
    <t>Nuoroda į protokolą: https://www.worlddancesport.org/Event/Competition/European_Championship-Bratislava-22313/Youth-Ten_Dance-54904/Ranking</t>
  </si>
  <si>
    <t>PRIDEDAMA. https://www.worlddancesport.org/Event/Competition/European_Championship-Bratislava-22313/Youth-Ten_Dance-54904/Ranking</t>
  </si>
  <si>
    <t>2020 09 19 Europos 10 šokių čempionatas (Aarhus, Danija)</t>
  </si>
  <si>
    <t>Nuoroda į protokolą: https://www.worlddancesport.org/Event/Competition/European_Championship-Aarhus-22883/Adult-Ten_Dance-56781/Ranking</t>
  </si>
  <si>
    <t>PRIDEDAMA. https://www.worlddancesport.org/Event/Competition/European_Championship-Aarhus-22883/Adult-Ten_Dance-56781/Ranking</t>
  </si>
  <si>
    <t>2020 03 07 Europos 10 šokių jaunimo čempionatas (Brno, Čekija)</t>
  </si>
  <si>
    <t>Nuoroda į protokolą: https://www.worlddancesport.org/Event/Competition/European_Championship-Brno-22368/Youth-Ten_Dance-55118/Ranking</t>
  </si>
  <si>
    <t>Gediminas Galčius</t>
  </si>
  <si>
    <t>Elzė Gusčiūtė</t>
  </si>
  <si>
    <t>PRIDEDAMA. https://www.worlddancesport.org/Event/Competition/European_Championship-Brno-22368/Youth-Ten_Dance-55118/Ranking</t>
  </si>
  <si>
    <t>Bendra sporto šakos gauta taškų suma</t>
  </si>
  <si>
    <t>*Pildo tik į olimpinių žaidynių programą neįtrauktų sporto šakų pareiškėjai</t>
  </si>
  <si>
    <t>Pareiškėjo vardu:</t>
  </si>
  <si>
    <t>Generalinė sekretorė</t>
  </si>
  <si>
    <t>Vida Kanišauskienė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</si>
  <si>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</si>
  <si>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</si>
  <si>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</si>
  <si>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</si>
  <si>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</si>
  <si>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</si>
  <si>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</si>
  <si>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</si>
  <si>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</si>
  <si>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</si>
  <si>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</si>
  <si>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</si>
  <si>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</si>
  <si>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</si>
  <si>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</si>
  <si>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</si>
  <si>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</si>
  <si>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</si>
  <si>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</si>
  <si>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</si>
  <si>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</si>
  <si>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</si>
  <si>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</si>
  <si>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</si>
  <si>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</si>
  <si>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</si>
  <si>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</si>
  <si>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</si>
  <si>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</si>
  <si>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</si>
  <si>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</si>
  <si>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</si>
  <si>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</si>
  <si>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</si>
  <si>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</si>
  <si>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</si>
  <si>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</si>
  <si>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</si>
  <si>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</si>
  <si>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</si>
  <si>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</si>
  <si>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</si>
  <si>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</si>
  <si>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</si>
  <si>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</si>
  <si>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</si>
  <si>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</si>
  <si>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</si>
  <si>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</si>
  <si>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</si>
  <si>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</si>
  <si>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PČ</t>
  </si>
  <si>
    <t>Pasaulio čempionatas</t>
  </si>
  <si>
    <t>-</t>
  </si>
  <si>
    <t>3.</t>
  </si>
  <si>
    <t>EČ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</si>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</sst>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wrapText="1" indent="1"/>
    </xf>
    <xf numFmtId="0" fontId="16" fillId="0" borderId="0" xfId="0" applyFont="1"/>
    <xf numFmtId="3" fontId="3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6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 wrapText="1"/>
    </xf>
    <xf numFmtId="2" fontId="23" fillId="4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9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757"/>
  <sheetViews>
    <sheetView tabSelected="1" topLeftCell="A717" zoomScale="80" zoomScaleNormal="80" workbookViewId="0">
      <selection activeCell="H725" sqref="H725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2" style="1" customWidth="1"/>
    <col min="19" max="16384" width="9.140625" style="1"/>
  </cols>
  <sheetData>
    <row r="1" spans="1:18" s="8" customFormat="1" ht="15.75">
      <c r="D1" s="62"/>
      <c r="E1" s="62"/>
      <c r="F1" s="62"/>
      <c r="G1" s="62"/>
      <c r="H1" s="62"/>
      <c r="I1" s="62"/>
      <c r="J1" s="62"/>
      <c r="K1" s="62"/>
      <c r="L1" s="62"/>
      <c r="N1" s="2"/>
      <c r="O1" s="2"/>
      <c r="P1" s="2"/>
      <c r="Q1" s="2"/>
    </row>
    <row r="2" spans="1:18" s="8" customFormat="1" ht="15.75">
      <c r="B2" s="8" t="s">
        <v>0</v>
      </c>
      <c r="D2" s="62"/>
      <c r="E2" s="62"/>
      <c r="F2" s="62"/>
      <c r="G2" s="62"/>
      <c r="H2" s="62"/>
      <c r="I2" s="62"/>
      <c r="J2" s="62"/>
      <c r="K2" s="62"/>
      <c r="L2" s="62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8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"/>
    </row>
    <row r="6" spans="1:18" ht="18.75">
      <c r="A6" s="85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"/>
    </row>
    <row r="7" spans="1:18" s="8" customFormat="1" ht="15.75">
      <c r="A7" s="62"/>
      <c r="B7" s="95" t="s">
        <v>4</v>
      </c>
      <c r="C7" s="95"/>
      <c r="D7" s="95"/>
      <c r="E7" s="95"/>
      <c r="F7" s="95"/>
      <c r="G7" s="95"/>
      <c r="H7" s="95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2"/>
      <c r="B8" s="86" t="s">
        <v>5</v>
      </c>
      <c r="C8" s="86"/>
      <c r="D8" s="8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2"/>
      <c r="B9" s="48">
        <v>190748215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2"/>
      <c r="B10" s="60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6" t="s">
        <v>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100" t="s">
        <v>8</v>
      </c>
      <c r="B13" s="91" t="s">
        <v>9</v>
      </c>
      <c r="C13" s="91" t="s">
        <v>10</v>
      </c>
      <c r="D13" s="91" t="s">
        <v>11</v>
      </c>
      <c r="E13" s="87" t="s">
        <v>12</v>
      </c>
      <c r="F13" s="82"/>
      <c r="G13" s="83"/>
      <c r="H13" s="83"/>
      <c r="I13" s="83"/>
      <c r="J13" s="83"/>
      <c r="K13" s="83"/>
      <c r="L13" s="83"/>
      <c r="M13" s="83"/>
      <c r="N13" s="83"/>
      <c r="O13" s="84"/>
      <c r="P13" s="89" t="s">
        <v>13</v>
      </c>
      <c r="Q13" s="102" t="s">
        <v>14</v>
      </c>
      <c r="R13" s="97" t="s">
        <v>15</v>
      </c>
    </row>
    <row r="14" spans="1:18" s="8" customFormat="1" ht="45" customHeight="1">
      <c r="A14" s="100"/>
      <c r="B14" s="91"/>
      <c r="C14" s="91"/>
      <c r="D14" s="91"/>
      <c r="E14" s="101"/>
      <c r="F14" s="87" t="s">
        <v>16</v>
      </c>
      <c r="G14" s="87" t="s">
        <v>17</v>
      </c>
      <c r="H14" s="87" t="s">
        <v>18</v>
      </c>
      <c r="I14" s="92" t="s">
        <v>19</v>
      </c>
      <c r="J14" s="87" t="s">
        <v>20</v>
      </c>
      <c r="K14" s="87" t="s">
        <v>21</v>
      </c>
      <c r="L14" s="87" t="s">
        <v>22</v>
      </c>
      <c r="M14" s="87" t="s">
        <v>23</v>
      </c>
      <c r="N14" s="80" t="s">
        <v>24</v>
      </c>
      <c r="O14" s="80" t="s">
        <v>25</v>
      </c>
      <c r="P14" s="90"/>
      <c r="Q14" s="103"/>
      <c r="R14" s="98"/>
    </row>
    <row r="15" spans="1:18" s="8" customFormat="1" ht="76.150000000000006" customHeight="1">
      <c r="A15" s="100"/>
      <c r="B15" s="91"/>
      <c r="C15" s="91"/>
      <c r="D15" s="91"/>
      <c r="E15" s="88"/>
      <c r="F15" s="88"/>
      <c r="G15" s="88"/>
      <c r="H15" s="88"/>
      <c r="I15" s="93"/>
      <c r="J15" s="88"/>
      <c r="K15" s="88"/>
      <c r="L15" s="88"/>
      <c r="M15" s="88"/>
      <c r="N15" s="81"/>
      <c r="O15" s="81"/>
      <c r="P15" s="90"/>
      <c r="Q15" s="104"/>
      <c r="R15" s="99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9" t="s">
        <v>26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59"/>
      <c r="R17" s="8"/>
      <c r="S17" s="8"/>
    </row>
    <row r="18" spans="1:19" ht="16.899999999999999" customHeight="1">
      <c r="A18" s="71" t="s">
        <v>27</v>
      </c>
      <c r="B18" s="72"/>
      <c r="C18" s="7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9"/>
      <c r="R18" s="8"/>
      <c r="S18" s="8"/>
    </row>
    <row r="19" spans="1:19">
      <c r="A19" s="63">
        <v>1</v>
      </c>
      <c r="B19" s="63" t="s">
        <v>28</v>
      </c>
      <c r="C19" s="12" t="s">
        <v>29</v>
      </c>
      <c r="D19" s="63" t="s">
        <v>30</v>
      </c>
      <c r="E19" s="63">
        <v>2</v>
      </c>
      <c r="F19" s="58" t="s">
        <v>31</v>
      </c>
      <c r="G19" s="63">
        <v>1</v>
      </c>
      <c r="H19" s="63" t="s">
        <v>32</v>
      </c>
      <c r="I19" s="63"/>
      <c r="J19" s="63">
        <v>74</v>
      </c>
      <c r="K19" s="63">
        <v>43</v>
      </c>
      <c r="L19" s="63">
        <v>3</v>
      </c>
      <c r="M19" s="63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50.76</v>
      </c>
      <c r="O19" s="9">
        <f>IF(F19="OŽ",N19,IF(H19="Ne",IF(J19*0.3&lt;J19-L19,N19,0),IF(J19*0.1&lt;J19-L19,N19,0)))</f>
        <v>50.76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3.3149999999999999</v>
      </c>
      <c r="Q19" s="11">
        <f>IF(ISERROR(P19*100/N19),0,(P19*100/N19))</f>
        <v>6.5307328605200947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43.26</v>
      </c>
      <c r="S19" s="20"/>
    </row>
    <row r="20" spans="1:19">
      <c r="A20" s="63">
        <v>2</v>
      </c>
      <c r="B20" s="63" t="s">
        <v>33</v>
      </c>
      <c r="C20" s="1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3">
        <f t="shared" ref="N20:N22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2" si="1">IF(F20="OŽ",N20,IF(H20="Ne",IF(J20*0.3&lt;J20-L20,N20,0),IF(J20*0.1&lt;J20-L20,N20,0)))</f>
        <v>0</v>
      </c>
      <c r="P20" s="4">
        <f t="shared" ref="P20:P22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2" si="3">IF(ISERROR(P20*100/N20),0,(P20*100/N20))</f>
        <v>0</v>
      </c>
      <c r="R20" s="10">
        <f t="shared" ref="R20:R22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3">
        <v>3</v>
      </c>
      <c r="B21" s="63" t="s">
        <v>34</v>
      </c>
      <c r="C21" s="12" t="s">
        <v>29</v>
      </c>
      <c r="D21" s="63" t="s">
        <v>30</v>
      </c>
      <c r="E21" s="63">
        <v>2</v>
      </c>
      <c r="F21" s="58" t="s">
        <v>31</v>
      </c>
      <c r="G21" s="63">
        <v>1</v>
      </c>
      <c r="H21" s="63" t="s">
        <v>32</v>
      </c>
      <c r="I21" s="63"/>
      <c r="J21" s="63">
        <v>74</v>
      </c>
      <c r="K21" s="63">
        <v>43</v>
      </c>
      <c r="L21" s="63">
        <v>4</v>
      </c>
      <c r="M21" s="63" t="s">
        <v>32</v>
      </c>
      <c r="N21" s="3">
        <f t="shared" si="0"/>
        <v>16.25</v>
      </c>
      <c r="O21" s="9">
        <f t="shared" si="1"/>
        <v>16.25</v>
      </c>
      <c r="P21" s="4">
        <f t="shared" si="2"/>
        <v>3.06</v>
      </c>
      <c r="Q21" s="11">
        <f t="shared" si="3"/>
        <v>18.830769230769231</v>
      </c>
      <c r="R21" s="10">
        <f t="shared" si="4"/>
        <v>15.448</v>
      </c>
      <c r="S21" s="8"/>
    </row>
    <row r="22" spans="1:19">
      <c r="A22" s="63">
        <v>4</v>
      </c>
      <c r="B22" s="63" t="s">
        <v>35</v>
      </c>
      <c r="C22" s="1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 s="8" customFormat="1" ht="15.75" customHeight="1">
      <c r="A23" s="66" t="s">
        <v>36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8"/>
      <c r="R23" s="10">
        <f>SUM(R19:R22)</f>
        <v>58.707999999999998</v>
      </c>
    </row>
    <row r="24" spans="1:19" s="8" customFormat="1" ht="1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24" t="s">
        <v>37</v>
      </c>
      <c r="B25" s="2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</row>
    <row r="26" spans="1:19" s="8" customFormat="1" ht="15" customHeight="1">
      <c r="A26" s="49" t="s">
        <v>38</v>
      </c>
      <c r="B26" s="49"/>
      <c r="C26" s="49"/>
      <c r="D26" s="49"/>
      <c r="E26" s="49"/>
      <c r="F26" s="49"/>
      <c r="G26" s="49"/>
      <c r="H26" s="49"/>
      <c r="I26" s="49"/>
      <c r="J26" s="15"/>
      <c r="K26" s="15"/>
      <c r="L26" s="15"/>
      <c r="M26" s="15"/>
      <c r="N26" s="15"/>
      <c r="O26" s="15"/>
      <c r="P26" s="15"/>
      <c r="Q26" s="15"/>
      <c r="R26" s="16"/>
    </row>
    <row r="27" spans="1:19" s="8" customFormat="1" ht="15" customHeight="1">
      <c r="A27" s="49"/>
      <c r="B27" s="49"/>
      <c r="C27" s="49"/>
      <c r="D27" s="49"/>
      <c r="E27" s="49"/>
      <c r="F27" s="49"/>
      <c r="G27" s="49"/>
      <c r="H27" s="49"/>
      <c r="I27" s="49"/>
      <c r="J27" s="15"/>
      <c r="K27" s="15"/>
      <c r="L27" s="15"/>
      <c r="M27" s="15"/>
      <c r="N27" s="15"/>
      <c r="O27" s="15"/>
      <c r="P27" s="15"/>
      <c r="Q27" s="15"/>
      <c r="R27" s="16"/>
    </row>
    <row r="28" spans="1:19" s="8" customFormat="1">
      <c r="A28" s="69" t="s">
        <v>39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59"/>
    </row>
    <row r="29" spans="1:19" s="8" customFormat="1" ht="16.899999999999999" customHeight="1">
      <c r="A29" s="71" t="s">
        <v>27</v>
      </c>
      <c r="B29" s="72"/>
      <c r="C29" s="7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9"/>
    </row>
    <row r="30" spans="1:19" s="8" customFormat="1">
      <c r="A30" s="73" t="s">
        <v>40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59"/>
    </row>
    <row r="31" spans="1:19" s="8" customFormat="1">
      <c r="A31" s="63">
        <v>1</v>
      </c>
      <c r="B31" s="63" t="s">
        <v>41</v>
      </c>
      <c r="C31" s="12" t="s">
        <v>42</v>
      </c>
      <c r="D31" s="63" t="s">
        <v>30</v>
      </c>
      <c r="E31" s="63">
        <v>2</v>
      </c>
      <c r="F31" s="63" t="s">
        <v>31</v>
      </c>
      <c r="G31" s="63">
        <v>1</v>
      </c>
      <c r="H31" s="63" t="s">
        <v>32</v>
      </c>
      <c r="I31" s="63"/>
      <c r="J31" s="63">
        <v>74</v>
      </c>
      <c r="K31" s="63">
        <v>41</v>
      </c>
      <c r="L31" s="63">
        <v>20</v>
      </c>
      <c r="M31" s="63" t="s">
        <v>43</v>
      </c>
      <c r="N31" s="3">
        <f t="shared" ref="N31:N34" si="5">(IF(F31="OŽ",IF(L31=1,550.8,IF(L31=2,426.38,IF(L31=3,342.14,IF(L31=4,181.44,IF(L31=5,168.48,IF(L31=6,155.52,IF(L31=7,148.5,IF(L31=8,144,0))))))))+IF(L31&lt;=8,0,IF(L31&lt;=16,137.7,IF(L31&lt;=24,108,IF(L31&lt;=32,80.1,IF(L31&lt;=36,52.2,0)))))-IF(L31&lt;=8,0,IF(L31&lt;=16,(L31-9)*2.754,IF(L31&lt;=24,(L31-17)* 2.754,IF(L31&lt;=32,(L31-25)* 2.754,IF(L31&lt;=36,(L31-33)*2.754,0))))),0)+IF(F31="PČ",IF(L31=1,449,IF(L31=2,314.6,IF(L31=3,238,IF(L31=4,172,IF(L31=5,159,IF(L31=6,145,IF(L31=7,132,IF(L31=8,119,0))))))))+IF(L31&lt;=8,0,IF(L31&lt;=16,88,IF(L31&lt;=24,55,IF(L31&lt;=32,22,0))))-IF(L31&lt;=8,0,IF(L31&lt;=16,(L31-9)*2.245,IF(L31&lt;=24,(L31-17)*2.245,IF(L31&lt;=32,(L31-25)*2.245,0)))),0)+IF(F31="PČneol",IF(L31=1,85,IF(L31=2,64.61,IF(L31=3,50.76,IF(L31=4,16.25,IF(L31=5,15,IF(L31=6,13.75,IF(L31=7,12.5,IF(L31=8,11.25,0))))))))+IF(L31&lt;=8,0,IF(L31&lt;=16,9,0))-IF(L31&lt;=8,0,IF(L31&lt;=16,(L31-9)*0.425,0)),0)+IF(F31="PŽ",IF(L31=1,85,IF(L31=2,59.5,IF(L31=3,45,IF(L31=4,32.5,IF(L31=5,30,IF(L31=6,27.5,IF(L31=7,25,IF(L31=8,22.5,0))))))))+IF(L31&lt;=8,0,IF(L31&lt;=16,19,IF(L31&lt;=24,13,IF(L31&lt;=32,8,0))))-IF(L31&lt;=8,0,IF(L31&lt;=16,(L31-9)*0.425,IF(L31&lt;=24,(L31-17)*0.425,IF(L31&lt;=32,(L31-25)*0.425,0)))),0)+IF(F31="EČ",IF(L31=1,204,IF(L31=2,156.24,IF(L31=3,123.84,IF(L31=4,72,IF(L31=5,66,IF(L31=6,60,IF(L31=7,54,IF(L31=8,48,0))))))))+IF(L31&lt;=8,0,IF(L31&lt;=16,40,IF(L31&lt;=24,25,0)))-IF(L31&lt;=8,0,IF(L31&lt;=16,(L31-9)*1.02,IF(L31&lt;=24,(L31-17)*1.02,0))),0)+IF(F31="EČneol",IF(L31=1,68,IF(L31=2,51.69,IF(L31=3,40.61,IF(L31=4,13,IF(L31=5,12,IF(L31=6,11,IF(L31=7,10,IF(L31=8,9,0)))))))))+IF(F31="EŽ",IF(L31=1,68,IF(L31=2,47.6,IF(L31=3,36,IF(L31=4,18,IF(L31=5,16.5,IF(L31=6,15,IF(L31=7,13.5,IF(L31=8,12,0))))))))+IF(L31&lt;=8,0,IF(L31&lt;=16,10,IF(L31&lt;=24,6,0)))-IF(L31&lt;=8,0,IF(L31&lt;=16,(L31-9)*0.34,IF(L31&lt;=24,(L31-17)*0.34,0))),0)+IF(F31="PT",IF(L31=1,68,IF(L31=2,52.08,IF(L31=3,41.28,IF(L31=4,24,IF(L31=5,22,IF(L31=6,20,IF(L31=7,18,IF(L31=8,16,0))))))))+IF(L31&lt;=8,0,IF(L31&lt;=16,13,IF(L31&lt;=24,9,IF(L31&lt;=32,4,0))))-IF(L31&lt;=8,0,IF(L31&lt;=16,(L31-9)*0.34,IF(L31&lt;=24,(L31-17)*0.34,IF(L31&lt;=32,(L31-25)*0.34,0)))),0)+IF(F31="JOŽ",IF(L31=1,85,IF(L31=2,59.5,IF(L31=3,45,IF(L31=4,32.5,IF(L31=5,30,IF(L31=6,27.5,IF(L31=7,25,IF(L31=8,22.5,0))))))))+IF(L31&lt;=8,0,IF(L31&lt;=16,19,IF(L31&lt;=24,13,0)))-IF(L31&lt;=8,0,IF(L31&lt;=16,(L31-9)*0.425,IF(L31&lt;=24,(L31-17)*0.425,0))),0)+IF(F31="JPČ",IF(L31=1,68,IF(L31=2,47.6,IF(L31=3,36,IF(L31=4,26,IF(L31=5,24,IF(L31=6,22,IF(L31=7,20,IF(L31=8,18,0))))))))+IF(L31&lt;=8,0,IF(L31&lt;=16,13,IF(L31&lt;=24,9,0)))-IF(L31&lt;=8,0,IF(L31&lt;=16,(L31-9)*0.34,IF(L31&lt;=24,(L31-17)*0.34,0))),0)+IF(F31="JEČ",IF(L31=1,34,IF(L31=2,26.04,IF(L31=3,20.6,IF(L31=4,12,IF(L31=5,11,IF(L31=6,10,IF(L31=7,9,IF(L31=8,8,0))))))))+IF(L31&lt;=8,0,IF(L31&lt;=16,6,0))-IF(L31&lt;=8,0,IF(L31&lt;=16,(L31-9)*0.17,0)),0)+IF(F31="JEOF",IF(L31=1,34,IF(L31=2,26.04,IF(L31=3,20.6,IF(L31=4,12,IF(L31=5,11,IF(L31=6,10,IF(L31=7,9,IF(L31=8,8,0))))))))+IF(L31&lt;=8,0,IF(L31&lt;=16,6,0))-IF(L31&lt;=8,0,IF(L31&lt;=16,(L31-9)*0.17,0)),0)+IF(F31="JnPČ",IF(L31=1,51,IF(L31=2,35.7,IF(L31=3,27,IF(L31=4,19.5,IF(L31=5,18,IF(L31=6,16.5,IF(L31=7,15,IF(L31=8,13.5,0))))))))+IF(L31&lt;=8,0,IF(L31&lt;=16,10,0))-IF(L31&lt;=8,0,IF(L31&lt;=16,(L31-9)*0.255,0)),0)+IF(F31="JnEČ",IF(L31=1,25.5,IF(L31=2,19.53,IF(L31=3,15.48,IF(L31=4,9,IF(L31=5,8.25,IF(L31=6,7.5,IF(L31=7,6.75,IF(L31=8,6,0))))))))+IF(L31&lt;=8,0,IF(L31&lt;=16,5,0))-IF(L31&lt;=8,0,IF(L31&lt;=16,(L31-9)*0.1275,0)),0)+IF(F31="JčPČ",IF(L31=1,21.25,IF(L31=2,14.5,IF(L31=3,11.5,IF(L31=4,7,IF(L31=5,6.5,IF(L31=6,6,IF(L31=7,5.5,IF(L31=8,5,0))))))))+IF(L31&lt;=8,0,IF(L31&lt;=16,4,0))-IF(L31&lt;=8,0,IF(L31&lt;=16,(L31-9)*0.10625,0)),0)+IF(F31="JčEČ",IF(L31=1,17,IF(L31=2,13.02,IF(L31=3,10.32,IF(L31=4,6,IF(L31=5,5.5,IF(L31=6,5,IF(L31=7,4.5,IF(L31=8,4,0))))))))+IF(L31&lt;=8,0,IF(L31&lt;=16,3,0))-IF(L31&lt;=8,0,IF(L31&lt;=16,(L31-9)*0.085,0)),0)+IF(F31="NEAK",IF(L31=1,11.48,IF(L31=2,8.79,IF(L31=3,6.97,IF(L31=4,4.05,IF(L31=5,3.71,IF(L31=6,3.38,IF(L31=7,3.04,IF(L31=8,2.7,0))))))))+IF(L31&lt;=8,0,IF(L31&lt;=16,2,IF(L31&lt;=24,1.3,0)))-IF(L31&lt;=8,0,IF(L31&lt;=16,(L31-9)*0.0574,IF(L31&lt;=24,(L31-17)*0.0574,0))),0))*IF(L31&lt;0,1,IF(OR(F31="PČ",F31="PŽ",F31="PT"),IF(J31&lt;32,J31/32,1),1))* IF(L31&lt;0,1,IF(OR(F31="EČ",F31="EŽ",F31="JOŽ",F31="JPČ",F31="NEAK"),IF(J31&lt;24,J31/24,1),1))*IF(L31&lt;0,1,IF(OR(F31="PČneol",F31="JEČ",F31="JEOF",F31="JnPČ",F31="JnEČ",F31="JčPČ",F31="JčEČ"),IF(J31&lt;16,J31/16,1),1))*IF(L31&lt;0,1,IF(F31="EČneol",IF(J31&lt;8,J31/8,1),1))</f>
        <v>0</v>
      </c>
      <c r="O31" s="9">
        <f t="shared" ref="O31:O34" si="6">IF(F31="OŽ",N31,IF(H31="Ne",IF(J31*0.3&lt;J31-L31,N31,0),IF(J31*0.1&lt;J31-L31,N31,0)))</f>
        <v>0</v>
      </c>
      <c r="P31" s="4">
        <f>IF(O31=0,0,IF(F31="OŽ",IF(L31&gt;35,0,IF(J31&gt;35,(36-L31)*1.836,((36-L31)-(36-J31))*1.836)),0)+IF(F31="PČ",IF(L31&gt;31,0,IF(J31&gt;31,(32-L31)*1.347,((32-L31)-(32-J31))*1.347)),0)+ IF(F31="PČneol",IF(L31&gt;15,0,IF(J31&gt;15,(16-L31)*0.255,((16-L31)-(16-J31))*0.255)),0)+IF(F31="PŽ",IF(L31&gt;31,0,IF(J31&gt;31,(32-L31)*0.255,((32-L31)-(32-J31))*0.255)),0)+IF(F31="EČ",IF(L31&gt;23,0,IF(J31&gt;23,(24-L31)*0.612,((24-L31)-(24-J31))*0.612)),0)+IF(F31="EČneol",IF(L31&gt;7,0,IF(J31&gt;7,(8-L31)*0.204,((8-L31)-(8-J31))*0.204)),0)+IF(F31="EŽ",IF(L31&gt;23,0,IF(J31&gt;23,(24-L31)*0.204,((24-L31)-(24-J31))*0.204)),0)+IF(F31="PT",IF(L31&gt;31,0,IF(J31&gt;31,(32-L31)*0.204,((32-L31)-(32-J31))*0.204)),0)+IF(F31="JOŽ",IF(L31&gt;23,0,IF(J31&gt;23,(24-L31)*0.255,((24-L31)-(24-J31))*0.255)),0)+IF(F31="JPČ",IF(L31&gt;23,0,IF(J31&gt;23,(24-L31)*0.204,((24-L31)-(24-J31))*0.204)),0)+IF(F31="JEČ",IF(L31&gt;15,0,IF(J31&gt;15,(16-L31)*0.102,((16-L31)-(16-J31))*0.102)),0)+IF(F31="JEOF",IF(L31&gt;15,0,IF(J31&gt;15,(16-L31)*0.102,((16-L31)-(16-J31))*0.102)),0)+IF(F31="JnPČ",IF(L31&gt;15,0,IF(J31&gt;15,(16-L31)*0.153,((16-L31)-(16-J31))*0.153)),0)+IF(F31="JnEČ",IF(L31&gt;15,0,IF(J31&gt;15,(16-L31)*0.0765,((16-L31)-(16-J31))*0.0765)),0)+IF(F31="JčPČ",IF(L31&gt;15,0,IF(J31&gt;15,(16-L31)*0.06375,((16-L31)-(16-J31))*0.06375)),0)+IF(F31="JčEČ",IF(L31&gt;15,0,IF(J31&gt;15,(16-L31)*0.051,((16-L31)-(16-J31))*0.051)),0)+IF(F31="NEAK",IF(L31&gt;23,0,IF(J31&gt;23,(24-L31)*0.03444,((24-L31)-(24-J31))*0.03444)),0))</f>
        <v>0</v>
      </c>
      <c r="Q31" s="11">
        <f>IF(ISERROR(P31*100/N31),0,(P31*100/N31))</f>
        <v>0</v>
      </c>
      <c r="R31" s="10">
        <f t="shared" ref="R31:R34" si="7">IF(Q31&lt;=30,O31+P31,O31+O31*0.3)*IF(G31=1,0.4,IF(G31=2,0.75,IF(G31="1 (kas 4 m. 1 k. nerengiamos)",0.52,1)))*IF(D31="olimpinė",1,IF(M31="Ne",0.5,1))*IF(OR(A$5="Lietuvos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federacija"),IF(OR(J31&lt;8,K31&lt;16),0,1),1)*E31*IF(I31&lt;=1,1,1/I31)*IF(OR(A$5="Lietuvos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" spans="1:19" s="8" customFormat="1">
      <c r="A32" s="63">
        <v>2</v>
      </c>
      <c r="B32" s="63" t="s">
        <v>44</v>
      </c>
      <c r="C32" s="1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3">
        <f t="shared" si="5"/>
        <v>0</v>
      </c>
      <c r="O32" s="9">
        <f t="shared" si="6"/>
        <v>0</v>
      </c>
      <c r="P32" s="4">
        <f t="shared" ref="P32:P34" si="8">IF(O32=0,0,IF(F32="OŽ",IF(L32&gt;35,0,IF(J32&gt;35,(36-L32)*1.836,((36-L32)-(36-J32))*1.836)),0)+IF(F32="PČ",IF(L32&gt;31,0,IF(J32&gt;31,(32-L32)*1.347,((32-L32)-(32-J32))*1.347)),0)+ IF(F32="PČneol",IF(L32&gt;15,0,IF(J32&gt;15,(16-L32)*0.255,((16-L32)-(16-J32))*0.255)),0)+IF(F32="PŽ",IF(L32&gt;31,0,IF(J32&gt;31,(32-L32)*0.255,((32-L32)-(32-J32))*0.255)),0)+IF(F32="EČ",IF(L32&gt;23,0,IF(J32&gt;23,(24-L32)*0.612,((24-L32)-(24-J32))*0.612)),0)+IF(F32="EČneol",IF(L32&gt;7,0,IF(J32&gt;7,(8-L32)*0.204,((8-L32)-(8-J32))*0.204)),0)+IF(F32="EŽ",IF(L32&gt;23,0,IF(J32&gt;23,(24-L32)*0.204,((24-L32)-(24-J32))*0.204)),0)+IF(F32="PT",IF(L32&gt;31,0,IF(J32&gt;31,(32-L32)*0.204,((32-L32)-(32-J32))*0.204)),0)+IF(F32="JOŽ",IF(L32&gt;23,0,IF(J32&gt;23,(24-L32)*0.255,((24-L32)-(24-J32))*0.255)),0)+IF(F32="JPČ",IF(L32&gt;23,0,IF(J32&gt;23,(24-L32)*0.204,((24-L32)-(24-J32))*0.204)),0)+IF(F32="JEČ",IF(L32&gt;15,0,IF(J32&gt;15,(16-L32)*0.102,((16-L32)-(16-J32))*0.102)),0)+IF(F32="JEOF",IF(L32&gt;15,0,IF(J32&gt;15,(16-L32)*0.102,((16-L32)-(16-J32))*0.102)),0)+IF(F32="JnPČ",IF(L32&gt;15,0,IF(J32&gt;15,(16-L32)*0.153,((16-L32)-(16-J32))*0.153)),0)+IF(F32="JnEČ",IF(L32&gt;15,0,IF(J32&gt;15,(16-L32)*0.0765,((16-L32)-(16-J32))*0.0765)),0)+IF(F32="JčPČ",IF(L32&gt;15,0,IF(J32&gt;15,(16-L32)*0.06375,((16-L32)-(16-J32))*0.06375)),0)+IF(F32="JčEČ",IF(L32&gt;15,0,IF(J32&gt;15,(16-L32)*0.051,((16-L32)-(16-J32))*0.051)),0)+IF(F32="NEAK",IF(L32&gt;23,0,IF(J32&gt;23,(24-L32)*0.03444,((24-L32)-(24-J32))*0.03444)),0))</f>
        <v>0</v>
      </c>
      <c r="Q32" s="11">
        <f t="shared" ref="Q32:Q34" si="9">IF(ISERROR(P32*100/N32),0,(P32*100/N32))</f>
        <v>0</v>
      </c>
      <c r="R32" s="10">
        <f t="shared" si="7"/>
        <v>0</v>
      </c>
    </row>
    <row r="33" spans="1:18" s="8" customFormat="1">
      <c r="A33" s="63">
        <v>3</v>
      </c>
      <c r="B33" s="63" t="s">
        <v>45</v>
      </c>
      <c r="C33" s="12" t="s">
        <v>42</v>
      </c>
      <c r="D33" s="63" t="s">
        <v>30</v>
      </c>
      <c r="E33" s="63">
        <v>2</v>
      </c>
      <c r="F33" s="63" t="s">
        <v>31</v>
      </c>
      <c r="G33" s="63">
        <v>1</v>
      </c>
      <c r="H33" s="63" t="s">
        <v>32</v>
      </c>
      <c r="I33" s="63"/>
      <c r="J33" s="63">
        <v>74</v>
      </c>
      <c r="K33" s="63">
        <v>41</v>
      </c>
      <c r="L33" s="63">
        <v>47</v>
      </c>
      <c r="M33" s="63" t="s">
        <v>32</v>
      </c>
      <c r="N33" s="3">
        <f t="shared" si="5"/>
        <v>0</v>
      </c>
      <c r="O33" s="9">
        <f t="shared" si="6"/>
        <v>0</v>
      </c>
      <c r="P33" s="4">
        <f t="shared" si="8"/>
        <v>0</v>
      </c>
      <c r="Q33" s="11">
        <f t="shared" si="9"/>
        <v>0</v>
      </c>
      <c r="R33" s="10">
        <f t="shared" si="7"/>
        <v>0</v>
      </c>
    </row>
    <row r="34" spans="1:18" s="8" customFormat="1">
      <c r="A34" s="63">
        <v>4</v>
      </c>
      <c r="B34" s="63" t="s">
        <v>46</v>
      </c>
      <c r="C34" s="1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3">
        <f t="shared" si="5"/>
        <v>0</v>
      </c>
      <c r="O34" s="9">
        <f t="shared" si="6"/>
        <v>0</v>
      </c>
      <c r="P34" s="4">
        <f t="shared" si="8"/>
        <v>0</v>
      </c>
      <c r="Q34" s="11">
        <f t="shared" si="9"/>
        <v>0</v>
      </c>
      <c r="R34" s="10">
        <f t="shared" si="7"/>
        <v>0</v>
      </c>
    </row>
    <row r="35" spans="1:18" s="8" customFormat="1" ht="15.75" customHeight="1">
      <c r="A35" s="66" t="s">
        <v>36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  <c r="R35" s="10">
        <f>SUM(R31:R34)</f>
        <v>0</v>
      </c>
    </row>
    <row r="36" spans="1:18" s="8" customFormat="1" ht="15.75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</row>
    <row r="37" spans="1:18" s="8" customFormat="1" ht="15.75" customHeight="1">
      <c r="A37" s="24" t="s">
        <v>47</v>
      </c>
      <c r="B37" s="2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1:18" s="8" customFormat="1" ht="15.75" customHeight="1">
      <c r="A38" s="49" t="s">
        <v>48</v>
      </c>
      <c r="B38" s="49"/>
      <c r="C38" s="49"/>
      <c r="D38" s="49"/>
      <c r="E38" s="49"/>
      <c r="F38" s="49"/>
      <c r="G38" s="49"/>
      <c r="H38" s="49"/>
      <c r="I38" s="49"/>
      <c r="J38" s="15"/>
      <c r="K38" s="15"/>
      <c r="L38" s="15"/>
      <c r="M38" s="15"/>
      <c r="N38" s="15"/>
      <c r="O38" s="15"/>
      <c r="P38" s="15"/>
      <c r="Q38" s="15"/>
      <c r="R38" s="16"/>
    </row>
    <row r="39" spans="1:18" s="8" customFormat="1" ht="15.75" customHeight="1">
      <c r="A39" s="49"/>
      <c r="B39" s="49"/>
      <c r="C39" s="49"/>
      <c r="D39" s="49"/>
      <c r="E39" s="49"/>
      <c r="F39" s="49"/>
      <c r="G39" s="49"/>
      <c r="H39" s="49"/>
      <c r="I39" s="49"/>
      <c r="J39" s="15"/>
      <c r="K39" s="15"/>
      <c r="L39" s="15"/>
      <c r="M39" s="15"/>
      <c r="N39" s="15"/>
      <c r="O39" s="15"/>
      <c r="P39" s="15"/>
      <c r="Q39" s="15"/>
      <c r="R39" s="16"/>
    </row>
    <row r="40" spans="1:18" s="8" customFormat="1" ht="5.4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18" s="8" customFormat="1" ht="13.9" customHeight="1">
      <c r="A41" s="69" t="s">
        <v>49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59"/>
    </row>
    <row r="42" spans="1:18" s="8" customFormat="1" ht="13.9" customHeight="1">
      <c r="A42" s="71" t="s">
        <v>27</v>
      </c>
      <c r="B42" s="72"/>
      <c r="C42" s="7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9"/>
    </row>
    <row r="43" spans="1:18" s="8" customFormat="1">
      <c r="A43" s="73" t="s">
        <v>50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59"/>
    </row>
    <row r="44" spans="1:18" s="8" customFormat="1">
      <c r="A44" s="63">
        <v>1</v>
      </c>
      <c r="B44" s="63" t="s">
        <v>51</v>
      </c>
      <c r="C44" s="12" t="s">
        <v>52</v>
      </c>
      <c r="D44" s="63" t="s">
        <v>30</v>
      </c>
      <c r="E44" s="63">
        <v>2</v>
      </c>
      <c r="F44" s="63" t="s">
        <v>31</v>
      </c>
      <c r="G44" s="63">
        <v>1</v>
      </c>
      <c r="H44" s="63" t="s">
        <v>32</v>
      </c>
      <c r="I44" s="63"/>
      <c r="J44" s="63">
        <v>34</v>
      </c>
      <c r="K44" s="63">
        <v>34</v>
      </c>
      <c r="L44" s="63">
        <v>13</v>
      </c>
      <c r="M44" s="63" t="s">
        <v>32</v>
      </c>
      <c r="N44" s="3">
        <f t="shared" ref="N44:N47" si="10">(IF(F44="OŽ",IF(L44=1,550.8,IF(L44=2,426.38,IF(L44=3,342.14,IF(L44=4,181.44,IF(L44=5,168.48,IF(L44=6,155.52,IF(L44=7,148.5,IF(L44=8,144,0))))))))+IF(L44&lt;=8,0,IF(L44&lt;=16,137.7,IF(L44&lt;=24,108,IF(L44&lt;=32,80.1,IF(L44&lt;=36,52.2,0)))))-IF(L44&lt;=8,0,IF(L44&lt;=16,(L44-9)*2.754,IF(L44&lt;=24,(L44-17)* 2.754,IF(L44&lt;=32,(L44-25)* 2.754,IF(L44&lt;=36,(L44-33)*2.754,0))))),0)+IF(F44="PČ",IF(L44=1,449,IF(L44=2,314.6,IF(L44=3,238,IF(L44=4,172,IF(L44=5,159,IF(L44=6,145,IF(L44=7,132,IF(L44=8,119,0))))))))+IF(L44&lt;=8,0,IF(L44&lt;=16,88,IF(L44&lt;=24,55,IF(L44&lt;=32,22,0))))-IF(L44&lt;=8,0,IF(L44&lt;=16,(L44-9)*2.245,IF(L44&lt;=24,(L44-17)*2.245,IF(L44&lt;=32,(L44-25)*2.245,0)))),0)+IF(F44="PČneol",IF(L44=1,85,IF(L44=2,64.61,IF(L44=3,50.76,IF(L44=4,16.25,IF(L44=5,15,IF(L44=6,13.75,IF(L44=7,12.5,IF(L44=8,11.25,0))))))))+IF(L44&lt;=8,0,IF(L44&lt;=16,9,0))-IF(L44&lt;=8,0,IF(L44&lt;=16,(L44-9)*0.425,0)),0)+IF(F44="PŽ",IF(L44=1,85,IF(L44=2,59.5,IF(L44=3,45,IF(L44=4,32.5,IF(L44=5,30,IF(L44=6,27.5,IF(L44=7,25,IF(L44=8,22.5,0))))))))+IF(L44&lt;=8,0,IF(L44&lt;=16,19,IF(L44&lt;=24,13,IF(L44&lt;=32,8,0))))-IF(L44&lt;=8,0,IF(L44&lt;=16,(L44-9)*0.425,IF(L44&lt;=24,(L44-17)*0.425,IF(L44&lt;=32,(L44-25)*0.425,0)))),0)+IF(F44="EČ",IF(L44=1,204,IF(L44=2,156.24,IF(L44=3,123.84,IF(L44=4,72,IF(L44=5,66,IF(L44=6,60,IF(L44=7,54,IF(L44=8,48,0))))))))+IF(L44&lt;=8,0,IF(L44&lt;=16,40,IF(L44&lt;=24,25,0)))-IF(L44&lt;=8,0,IF(L44&lt;=16,(L44-9)*1.02,IF(L44&lt;=24,(L44-17)*1.02,0))),0)+IF(F44="EČneol",IF(L44=1,68,IF(L44=2,51.69,IF(L44=3,40.61,IF(L44=4,13,IF(L44=5,12,IF(L44=6,11,IF(L44=7,10,IF(L44=8,9,0)))))))))+IF(F44="EŽ",IF(L44=1,68,IF(L44=2,47.6,IF(L44=3,36,IF(L44=4,18,IF(L44=5,16.5,IF(L44=6,15,IF(L44=7,13.5,IF(L44=8,12,0))))))))+IF(L44&lt;=8,0,IF(L44&lt;=16,10,IF(L44&lt;=24,6,0)))-IF(L44&lt;=8,0,IF(L44&lt;=16,(L44-9)*0.34,IF(L44&lt;=24,(L44-17)*0.34,0))),0)+IF(F44="PT",IF(L44=1,68,IF(L44=2,52.08,IF(L44=3,41.28,IF(L44=4,24,IF(L44=5,22,IF(L44=6,20,IF(L44=7,18,IF(L44=8,16,0))))))))+IF(L44&lt;=8,0,IF(L44&lt;=16,13,IF(L44&lt;=24,9,IF(L44&lt;=32,4,0))))-IF(L44&lt;=8,0,IF(L44&lt;=16,(L44-9)*0.34,IF(L44&lt;=24,(L44-17)*0.34,IF(L44&lt;=32,(L44-25)*0.34,0)))),0)+IF(F44="JOŽ",IF(L44=1,85,IF(L44=2,59.5,IF(L44=3,45,IF(L44=4,32.5,IF(L44=5,30,IF(L44=6,27.5,IF(L44=7,25,IF(L44=8,22.5,0))))))))+IF(L44&lt;=8,0,IF(L44&lt;=16,19,IF(L44&lt;=24,13,0)))-IF(L44&lt;=8,0,IF(L44&lt;=16,(L44-9)*0.425,IF(L44&lt;=24,(L44-17)*0.425,0))),0)+IF(F44="JPČ",IF(L44=1,68,IF(L44=2,47.6,IF(L44=3,36,IF(L44=4,26,IF(L44=5,24,IF(L44=6,22,IF(L44=7,20,IF(L44=8,18,0))))))))+IF(L44&lt;=8,0,IF(L44&lt;=16,13,IF(L44&lt;=24,9,0)))-IF(L44&lt;=8,0,IF(L44&lt;=16,(L44-9)*0.34,IF(L44&lt;=24,(L44-17)*0.34,0))),0)+IF(F44="JEČ",IF(L44=1,34,IF(L44=2,26.04,IF(L44=3,20.6,IF(L44=4,12,IF(L44=5,11,IF(L44=6,10,IF(L44=7,9,IF(L44=8,8,0))))))))+IF(L44&lt;=8,0,IF(L44&lt;=16,6,0))-IF(L44&lt;=8,0,IF(L44&lt;=16,(L44-9)*0.17,0)),0)+IF(F44="JEOF",IF(L44=1,34,IF(L44=2,26.04,IF(L44=3,20.6,IF(L44=4,12,IF(L44=5,11,IF(L44=6,10,IF(L44=7,9,IF(L44=8,8,0))))))))+IF(L44&lt;=8,0,IF(L44&lt;=16,6,0))-IF(L44&lt;=8,0,IF(L44&lt;=16,(L44-9)*0.17,0)),0)+IF(F44="JnPČ",IF(L44=1,51,IF(L44=2,35.7,IF(L44=3,27,IF(L44=4,19.5,IF(L44=5,18,IF(L44=6,16.5,IF(L44=7,15,IF(L44=8,13.5,0))))))))+IF(L44&lt;=8,0,IF(L44&lt;=16,10,0))-IF(L44&lt;=8,0,IF(L44&lt;=16,(L44-9)*0.255,0)),0)+IF(F44="JnEČ",IF(L44=1,25.5,IF(L44=2,19.53,IF(L44=3,15.48,IF(L44=4,9,IF(L44=5,8.25,IF(L44=6,7.5,IF(L44=7,6.75,IF(L44=8,6,0))))))))+IF(L44&lt;=8,0,IF(L44&lt;=16,5,0))-IF(L44&lt;=8,0,IF(L44&lt;=16,(L44-9)*0.1275,0)),0)+IF(F44="JčPČ",IF(L44=1,21.25,IF(L44=2,14.5,IF(L44=3,11.5,IF(L44=4,7,IF(L44=5,6.5,IF(L44=6,6,IF(L44=7,5.5,IF(L44=8,5,0))))))))+IF(L44&lt;=8,0,IF(L44&lt;=16,4,0))-IF(L44&lt;=8,0,IF(L44&lt;=16,(L44-9)*0.10625,0)),0)+IF(F44="JčEČ",IF(L44=1,17,IF(L44=2,13.02,IF(L44=3,10.32,IF(L44=4,6,IF(L44=5,5.5,IF(L44=6,5,IF(L44=7,4.5,IF(L44=8,4,0))))))))+IF(L44&lt;=8,0,IF(L44&lt;=16,3,0))-IF(L44&lt;=8,0,IF(L44&lt;=16,(L44-9)*0.085,0)),0)+IF(F44="NEAK",IF(L44=1,11.48,IF(L44=2,8.79,IF(L44=3,6.97,IF(L44=4,4.05,IF(L44=5,3.71,IF(L44=6,3.38,IF(L44=7,3.04,IF(L44=8,2.7,0))))))))+IF(L44&lt;=8,0,IF(L44&lt;=16,2,IF(L44&lt;=24,1.3,0)))-IF(L44&lt;=8,0,IF(L44&lt;=16,(L44-9)*0.0574,IF(L44&lt;=24,(L44-17)*0.0574,0))),0))*IF(L44&lt;0,1,IF(OR(F44="PČ",F44="PŽ",F44="PT"),IF(J44&lt;32,J44/32,1),1))* IF(L44&lt;0,1,IF(OR(F44="EČ",F44="EŽ",F44="JOŽ",F44="JPČ",F44="NEAK"),IF(J44&lt;24,J44/24,1),1))*IF(L44&lt;0,1,IF(OR(F44="PČneol",F44="JEČ",F44="JEOF",F44="JnPČ",F44="JnEČ",F44="JčPČ",F44="JčEČ"),IF(J44&lt;16,J44/16,1),1))*IF(L44&lt;0,1,IF(F44="EČneol",IF(J44&lt;8,J44/8,1),1))</f>
        <v>7.3</v>
      </c>
      <c r="O44" s="9">
        <f t="shared" ref="O44:O47" si="11">IF(F44="OŽ",N44,IF(H44="Ne",IF(J44*0.3&lt;J44-L44,N44,0),IF(J44*0.1&lt;J44-L44,N44,0)))</f>
        <v>7.3</v>
      </c>
      <c r="P44" s="4">
        <f t="shared" ref="P44" si="12">IF(O44=0,0,IF(F44="OŽ",IF(L44&gt;35,0,IF(J44&gt;35,(36-L44)*1.836,((36-L44)-(36-J44))*1.836)),0)+IF(F44="PČ",IF(L44&gt;31,0,IF(J44&gt;31,(32-L44)*1.347,((32-L44)-(32-J44))*1.347)),0)+ IF(F44="PČneol",IF(L44&gt;15,0,IF(J44&gt;15,(16-L44)*0.255,((16-L44)-(16-J44))*0.255)),0)+IF(F44="PŽ",IF(L44&gt;31,0,IF(J44&gt;31,(32-L44)*0.255,((32-L44)-(32-J44))*0.255)),0)+IF(F44="EČ",IF(L44&gt;23,0,IF(J44&gt;23,(24-L44)*0.612,((24-L44)-(24-J44))*0.612)),0)+IF(F44="EČneol",IF(L44&gt;7,0,IF(J44&gt;7,(8-L44)*0.204,((8-L44)-(8-J44))*0.204)),0)+IF(F44="EŽ",IF(L44&gt;23,0,IF(J44&gt;23,(24-L44)*0.204,((24-L44)-(24-J44))*0.204)),0)+IF(F44="PT",IF(L44&gt;31,0,IF(J44&gt;31,(32-L44)*0.204,((32-L44)-(32-J44))*0.204)),0)+IF(F44="JOŽ",IF(L44&gt;23,0,IF(J44&gt;23,(24-L44)*0.255,((24-L44)-(24-J44))*0.255)),0)+IF(F44="JPČ",IF(L44&gt;23,0,IF(J44&gt;23,(24-L44)*0.204,((24-L44)-(24-J44))*0.204)),0)+IF(F44="JEČ",IF(L44&gt;15,0,IF(J44&gt;15,(16-L44)*0.102,((16-L44)-(16-J44))*0.102)),0)+IF(F44="JEOF",IF(L44&gt;15,0,IF(J44&gt;15,(16-L44)*0.102,((16-L44)-(16-J44))*0.102)),0)+IF(F44="JnPČ",IF(L44&gt;15,0,IF(J44&gt;15,(16-L44)*0.153,((16-L44)-(16-J44))*0.153)),0)+IF(F44="JnEČ",IF(L44&gt;15,0,IF(J44&gt;15,(16-L44)*0.0765,((16-L44)-(16-J44))*0.0765)),0)+IF(F44="JčPČ",IF(L44&gt;15,0,IF(J44&gt;15,(16-L44)*0.06375,((16-L44)-(16-J44))*0.06375)),0)+IF(F44="JčEČ",IF(L44&gt;15,0,IF(J44&gt;15,(16-L44)*0.051,((16-L44)-(16-J44))*0.051)),0)+IF(F44="NEAK",IF(L44&gt;23,0,IF(J44&gt;23,(24-L44)*0.03444,((24-L44)-(24-J44))*0.03444)),0))</f>
        <v>0.76500000000000001</v>
      </c>
      <c r="Q44" s="11">
        <f t="shared" ref="Q44" si="13">IF(ISERROR(P44*100/N44),0,(P44*100/N44))</f>
        <v>10.479452054794521</v>
      </c>
      <c r="R44" s="10">
        <f t="shared" ref="R44:R47" si="14">IF(Q44&lt;=30,O44+P44,O44+O44*0.3)*IF(G44=1,0.4,IF(G44=2,0.75,IF(G44="1 (kas 4 m. 1 k. nerengiamos)",0.52,1)))*IF(D44="olimpinė",1,IF(M44="Ne",0.5,1))*IF(OR(A$5="Lietuvos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federacija"),IF(OR(J44&lt;8,K44&lt;16),0,1),1)*E44*IF(I44&lt;=1,1,1/I44)*IF(OR(A$5="Lietuvos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6.452</v>
      </c>
    </row>
    <row r="45" spans="1:18" s="8" customFormat="1">
      <c r="A45" s="63">
        <v>2</v>
      </c>
      <c r="B45" s="63" t="s">
        <v>53</v>
      </c>
      <c r="C45" s="1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3">
        <f t="shared" si="10"/>
        <v>0</v>
      </c>
      <c r="O45" s="9">
        <f t="shared" si="11"/>
        <v>0</v>
      </c>
      <c r="P45" s="4">
        <f t="shared" ref="P45:P47" si="15">IF(O45=0,0,IF(F45="OŽ",IF(L45&gt;35,0,IF(J45&gt;35,(36-L45)*1.836,((36-L45)-(36-J45))*1.836)),0)+IF(F45="PČ",IF(L45&gt;31,0,IF(J45&gt;31,(32-L45)*1.347,((32-L45)-(32-J45))*1.347)),0)+ IF(F45="PČneol",IF(L45&gt;15,0,IF(J45&gt;15,(16-L45)*0.255,((16-L45)-(16-J45))*0.255)),0)+IF(F45="PŽ",IF(L45&gt;31,0,IF(J45&gt;31,(32-L45)*0.255,((32-L45)-(32-J45))*0.255)),0)+IF(F45="EČ",IF(L45&gt;23,0,IF(J45&gt;23,(24-L45)*0.612,((24-L45)-(24-J45))*0.612)),0)+IF(F45="EČneol",IF(L45&gt;7,0,IF(J45&gt;7,(8-L45)*0.204,((8-L45)-(8-J45))*0.204)),0)+IF(F45="EŽ",IF(L45&gt;23,0,IF(J45&gt;23,(24-L45)*0.204,((24-L45)-(24-J45))*0.204)),0)+IF(F45="PT",IF(L45&gt;31,0,IF(J45&gt;31,(32-L45)*0.204,((32-L45)-(32-J45))*0.204)),0)+IF(F45="JOŽ",IF(L45&gt;23,0,IF(J45&gt;23,(24-L45)*0.255,((24-L45)-(24-J45))*0.255)),0)+IF(F45="JPČ",IF(L45&gt;23,0,IF(J45&gt;23,(24-L45)*0.204,((24-L45)-(24-J45))*0.204)),0)+IF(F45="JEČ",IF(L45&gt;15,0,IF(J45&gt;15,(16-L45)*0.102,((16-L45)-(16-J45))*0.102)),0)+IF(F45="JEOF",IF(L45&gt;15,0,IF(J45&gt;15,(16-L45)*0.102,((16-L45)-(16-J45))*0.102)),0)+IF(F45="JnPČ",IF(L45&gt;15,0,IF(J45&gt;15,(16-L45)*0.153,((16-L45)-(16-J45))*0.153)),0)+IF(F45="JnEČ",IF(L45&gt;15,0,IF(J45&gt;15,(16-L45)*0.0765,((16-L45)-(16-J45))*0.0765)),0)+IF(F45="JčPČ",IF(L45&gt;15,0,IF(J45&gt;15,(16-L45)*0.06375,((16-L45)-(16-J45))*0.06375)),0)+IF(F45="JčEČ",IF(L45&gt;15,0,IF(J45&gt;15,(16-L45)*0.051,((16-L45)-(16-J45))*0.051)),0)+IF(F45="NEAK",IF(L45&gt;23,0,IF(J45&gt;23,(24-L45)*0.03444,((24-L45)-(24-J45))*0.03444)),0))</f>
        <v>0</v>
      </c>
      <c r="Q45" s="11">
        <f t="shared" ref="Q45:Q47" si="16">IF(ISERROR(P45*100/N45),0,(P45*100/N45))</f>
        <v>0</v>
      </c>
      <c r="R45" s="10">
        <f t="shared" si="14"/>
        <v>0</v>
      </c>
    </row>
    <row r="46" spans="1:18" s="8" customFormat="1">
      <c r="A46" s="63">
        <v>3</v>
      </c>
      <c r="B46" s="63"/>
      <c r="C46" s="1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3">
        <f t="shared" si="10"/>
        <v>0</v>
      </c>
      <c r="O46" s="9">
        <f t="shared" si="11"/>
        <v>0</v>
      </c>
      <c r="P46" s="4">
        <f t="shared" si="15"/>
        <v>0</v>
      </c>
      <c r="Q46" s="11">
        <f t="shared" si="16"/>
        <v>0</v>
      </c>
      <c r="R46" s="10">
        <f t="shared" si="14"/>
        <v>0</v>
      </c>
    </row>
    <row r="47" spans="1:18" s="8" customFormat="1">
      <c r="A47" s="63">
        <v>4</v>
      </c>
      <c r="B47" s="63"/>
      <c r="C47" s="1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3">
        <f t="shared" si="10"/>
        <v>0</v>
      </c>
      <c r="O47" s="9">
        <f t="shared" si="11"/>
        <v>0</v>
      </c>
      <c r="P47" s="4">
        <f t="shared" si="15"/>
        <v>0</v>
      </c>
      <c r="Q47" s="11">
        <f t="shared" si="16"/>
        <v>0</v>
      </c>
      <c r="R47" s="10">
        <f t="shared" si="14"/>
        <v>0</v>
      </c>
    </row>
    <row r="48" spans="1:18" s="8" customFormat="1" ht="15.75" customHeight="1">
      <c r="A48" s="75" t="s">
        <v>36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7"/>
      <c r="R48" s="10">
        <f>SUM(R44:R47)</f>
        <v>6.452</v>
      </c>
    </row>
    <row r="49" spans="1:19" s="8" customFormat="1" ht="15.75" customHeight="1">
      <c r="A49" s="24" t="s">
        <v>54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9" s="8" customFormat="1" ht="15.75" customHeight="1">
      <c r="A50" s="49" t="s">
        <v>48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9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9" s="8" customFormat="1" ht="15.75" customHeight="1">
      <c r="A52" s="69" t="s">
        <v>55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59"/>
    </row>
    <row r="53" spans="1:19" ht="15.75" customHeight="1">
      <c r="A53" s="71" t="s">
        <v>27</v>
      </c>
      <c r="B53" s="72"/>
      <c r="C53" s="7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9"/>
      <c r="R53" s="8"/>
      <c r="S53" s="8"/>
    </row>
    <row r="54" spans="1:19" ht="15.75" customHeight="1">
      <c r="A54" s="73" t="s">
        <v>56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59"/>
      <c r="R54" s="8"/>
      <c r="S54" s="8"/>
    </row>
    <row r="55" spans="1:19" s="7" customFormat="1">
      <c r="A55" s="63">
        <v>1</v>
      </c>
      <c r="B55" s="63" t="s">
        <v>57</v>
      </c>
      <c r="C55" s="12" t="s">
        <v>29</v>
      </c>
      <c r="D55" s="63" t="s">
        <v>30</v>
      </c>
      <c r="E55" s="63">
        <v>2</v>
      </c>
      <c r="F55" s="63" t="s">
        <v>58</v>
      </c>
      <c r="G55" s="63">
        <v>1</v>
      </c>
      <c r="H55" s="63" t="s">
        <v>32</v>
      </c>
      <c r="I55" s="63"/>
      <c r="J55" s="63">
        <v>62</v>
      </c>
      <c r="K55" s="63">
        <v>37</v>
      </c>
      <c r="L55" s="63">
        <v>5</v>
      </c>
      <c r="M55" s="63" t="s">
        <v>32</v>
      </c>
      <c r="N55" s="3">
        <f t="shared" ref="N55:N58" si="17">(IF(F55="OŽ",IF(L55=1,550.8,IF(L55=2,426.38,IF(L55=3,342.14,IF(L55=4,181.44,IF(L55=5,168.48,IF(L55=6,155.52,IF(L55=7,148.5,IF(L55=8,144,0))))))))+IF(L55&lt;=8,0,IF(L55&lt;=16,137.7,IF(L55&lt;=24,108,IF(L55&lt;=32,80.1,IF(L55&lt;=36,52.2,0)))))-IF(L55&lt;=8,0,IF(L55&lt;=16,(L55-9)*2.754,IF(L55&lt;=24,(L55-17)* 2.754,IF(L55&lt;=32,(L55-25)* 2.754,IF(L55&lt;=36,(L55-33)*2.754,0))))),0)+IF(F55="PČ",IF(L55=1,449,IF(L55=2,314.6,IF(L55=3,238,IF(L55=4,172,IF(L55=5,159,IF(L55=6,145,IF(L55=7,132,IF(L55=8,119,0))))))))+IF(L55&lt;=8,0,IF(L55&lt;=16,88,IF(L55&lt;=24,55,IF(L55&lt;=32,22,0))))-IF(L55&lt;=8,0,IF(L55&lt;=16,(L55-9)*2.245,IF(L55&lt;=24,(L55-17)*2.245,IF(L55&lt;=32,(L55-25)*2.245,0)))),0)+IF(F55="PČneol",IF(L55=1,85,IF(L55=2,64.61,IF(L55=3,50.76,IF(L55=4,16.25,IF(L55=5,15,IF(L55=6,13.75,IF(L55=7,12.5,IF(L55=8,11.25,0))))))))+IF(L55&lt;=8,0,IF(L55&lt;=16,9,0))-IF(L55&lt;=8,0,IF(L55&lt;=16,(L55-9)*0.425,0)),0)+IF(F55="PŽ",IF(L55=1,85,IF(L55=2,59.5,IF(L55=3,45,IF(L55=4,32.5,IF(L55=5,30,IF(L55=6,27.5,IF(L55=7,25,IF(L55=8,22.5,0))))))))+IF(L55&lt;=8,0,IF(L55&lt;=16,19,IF(L55&lt;=24,13,IF(L55&lt;=32,8,0))))-IF(L55&lt;=8,0,IF(L55&lt;=16,(L55-9)*0.425,IF(L55&lt;=24,(L55-17)*0.425,IF(L55&lt;=32,(L55-25)*0.425,0)))),0)+IF(F55="EČ",IF(L55=1,204,IF(L55=2,156.24,IF(L55=3,123.84,IF(L55=4,72,IF(L55=5,66,IF(L55=6,60,IF(L55=7,54,IF(L55=8,48,0))))))))+IF(L55&lt;=8,0,IF(L55&lt;=16,40,IF(L55&lt;=24,25,0)))-IF(L55&lt;=8,0,IF(L55&lt;=16,(L55-9)*1.02,IF(L55&lt;=24,(L55-17)*1.02,0))),0)+IF(F55="EČneol",IF(L55=1,68,IF(L55=2,51.69,IF(L55=3,40.61,IF(L55=4,13,IF(L55=5,12,IF(L55=6,11,IF(L55=7,10,IF(L55=8,9,0)))))))))+IF(F55="EŽ",IF(L55=1,68,IF(L55=2,47.6,IF(L55=3,36,IF(L55=4,18,IF(L55=5,16.5,IF(L55=6,15,IF(L55=7,13.5,IF(L55=8,12,0))))))))+IF(L55&lt;=8,0,IF(L55&lt;=16,10,IF(L55&lt;=24,6,0)))-IF(L55&lt;=8,0,IF(L55&lt;=16,(L55-9)*0.34,IF(L55&lt;=24,(L55-17)*0.34,0))),0)+IF(F55="PT",IF(L55=1,68,IF(L55=2,52.08,IF(L55=3,41.28,IF(L55=4,24,IF(L55=5,22,IF(L55=6,20,IF(L55=7,18,IF(L55=8,16,0))))))))+IF(L55&lt;=8,0,IF(L55&lt;=16,13,IF(L55&lt;=24,9,IF(L55&lt;=32,4,0))))-IF(L55&lt;=8,0,IF(L55&lt;=16,(L55-9)*0.34,IF(L55&lt;=24,(L55-17)*0.34,IF(L55&lt;=32,(L55-25)*0.34,0)))),0)+IF(F55="JOŽ",IF(L55=1,85,IF(L55=2,59.5,IF(L55=3,45,IF(L55=4,32.5,IF(L55=5,30,IF(L55=6,27.5,IF(L55=7,25,IF(L55=8,22.5,0))))))))+IF(L55&lt;=8,0,IF(L55&lt;=16,19,IF(L55&lt;=24,13,0)))-IF(L55&lt;=8,0,IF(L55&lt;=16,(L55-9)*0.425,IF(L55&lt;=24,(L55-17)*0.425,0))),0)+IF(F55="JPČ",IF(L55=1,68,IF(L55=2,47.6,IF(L55=3,36,IF(L55=4,26,IF(L55=5,24,IF(L55=6,22,IF(L55=7,20,IF(L55=8,18,0))))))))+IF(L55&lt;=8,0,IF(L55&lt;=16,13,IF(L55&lt;=24,9,0)))-IF(L55&lt;=8,0,IF(L55&lt;=16,(L55-9)*0.34,IF(L55&lt;=24,(L55-17)*0.34,0))),0)+IF(F55="JEČ",IF(L55=1,34,IF(L55=2,26.04,IF(L55=3,20.6,IF(L55=4,12,IF(L55=5,11,IF(L55=6,10,IF(L55=7,9,IF(L55=8,8,0))))))))+IF(L55&lt;=8,0,IF(L55&lt;=16,6,0))-IF(L55&lt;=8,0,IF(L55&lt;=16,(L55-9)*0.17,0)),0)+IF(F55="JEOF",IF(L55=1,34,IF(L55=2,26.04,IF(L55=3,20.6,IF(L55=4,12,IF(L55=5,11,IF(L55=6,10,IF(L55=7,9,IF(L55=8,8,0))))))))+IF(L55&lt;=8,0,IF(L55&lt;=16,6,0))-IF(L55&lt;=8,0,IF(L55&lt;=16,(L55-9)*0.17,0)),0)+IF(F55="JnPČ",IF(L55=1,51,IF(L55=2,35.7,IF(L55=3,27,IF(L55=4,19.5,IF(L55=5,18,IF(L55=6,16.5,IF(L55=7,15,IF(L55=8,13.5,0))))))))+IF(L55&lt;=8,0,IF(L55&lt;=16,10,0))-IF(L55&lt;=8,0,IF(L55&lt;=16,(L55-9)*0.255,0)),0)+IF(F55="JnEČ",IF(L55=1,25.5,IF(L55=2,19.53,IF(L55=3,15.48,IF(L55=4,9,IF(L55=5,8.25,IF(L55=6,7.5,IF(L55=7,6.75,IF(L55=8,6,0))))))))+IF(L55&lt;=8,0,IF(L55&lt;=16,5,0))-IF(L55&lt;=8,0,IF(L55&lt;=16,(L55-9)*0.1275,0)),0)+IF(F55="JčPČ",IF(L55=1,21.25,IF(L55=2,14.5,IF(L55=3,11.5,IF(L55=4,7,IF(L55=5,6.5,IF(L55=6,6,IF(L55=7,5.5,IF(L55=8,5,0))))))))+IF(L55&lt;=8,0,IF(L55&lt;=16,4,0))-IF(L55&lt;=8,0,IF(L55&lt;=16,(L55-9)*0.10625,0)),0)+IF(F55="JčEČ",IF(L55=1,17,IF(L55=2,13.02,IF(L55=3,10.32,IF(L55=4,6,IF(L55=5,5.5,IF(L55=6,5,IF(L55=7,4.5,IF(L55=8,4,0))))))))+IF(L55&lt;=8,0,IF(L55&lt;=16,3,0))-IF(L55&lt;=8,0,IF(L55&lt;=16,(L55-9)*0.085,0)),0)+IF(F55="NEAK",IF(L55=1,11.48,IF(L55=2,8.79,IF(L55=3,6.97,IF(L55=4,4.05,IF(L55=5,3.71,IF(L55=6,3.38,IF(L55=7,3.04,IF(L55=8,2.7,0))))))))+IF(L55&lt;=8,0,IF(L55&lt;=16,2,IF(L55&lt;=24,1.3,0)))-IF(L55&lt;=8,0,IF(L55&lt;=16,(L55-9)*0.0574,IF(L55&lt;=24,(L55-17)*0.0574,0))),0))*IF(L55&lt;0,1,IF(OR(F55="PČ",F55="PŽ",F55="PT"),IF(J55&lt;32,J55/32,1),1))* IF(L55&lt;0,1,IF(OR(F55="EČ",F55="EŽ",F55="JOŽ",F55="JPČ",F55="NEAK"),IF(J55&lt;24,J55/24,1),1))*IF(L55&lt;0,1,IF(OR(F55="PČneol",F55="JEČ",F55="JEOF",F55="JnPČ",F55="JnEČ",F55="JčPČ",F55="JčEČ"),IF(J55&lt;16,J55/16,1),1))*IF(L55&lt;0,1,IF(F55="EČneol",IF(J55&lt;8,J55/8,1),1))</f>
        <v>24</v>
      </c>
      <c r="O55" s="9">
        <f t="shared" ref="O55:O58" si="18">IF(F55="OŽ",N55,IF(H55="Ne",IF(J55*0.3&lt;J55-L55,N55,0),IF(J55*0.1&lt;J55-L55,N55,0)))</f>
        <v>24</v>
      </c>
      <c r="P55" s="4">
        <f t="shared" ref="P55" si="19">IF(O55=0,0,IF(F55="OŽ",IF(L55&gt;35,0,IF(J55&gt;35,(36-L55)*1.836,((36-L55)-(36-J55))*1.836)),0)+IF(F55="PČ",IF(L55&gt;31,0,IF(J55&gt;31,(32-L55)*1.347,((32-L55)-(32-J55))*1.347)),0)+ IF(F55="PČneol",IF(L55&gt;15,0,IF(J55&gt;15,(16-L55)*0.255,((16-L55)-(16-J55))*0.255)),0)+IF(F55="PŽ",IF(L55&gt;31,0,IF(J55&gt;31,(32-L55)*0.255,((32-L55)-(32-J55))*0.255)),0)+IF(F55="EČ",IF(L55&gt;23,0,IF(J55&gt;23,(24-L55)*0.612,((24-L55)-(24-J55))*0.612)),0)+IF(F55="EČneol",IF(L55&gt;7,0,IF(J55&gt;7,(8-L55)*0.204,((8-L55)-(8-J55))*0.204)),0)+IF(F55="EŽ",IF(L55&gt;23,0,IF(J55&gt;23,(24-L55)*0.204,((24-L55)-(24-J55))*0.204)),0)+IF(F55="PT",IF(L55&gt;31,0,IF(J55&gt;31,(32-L55)*0.204,((32-L55)-(32-J55))*0.204)),0)+IF(F55="JOŽ",IF(L55&gt;23,0,IF(J55&gt;23,(24-L55)*0.255,((24-L55)-(24-J55))*0.255)),0)+IF(F55="JPČ",IF(L55&gt;23,0,IF(J55&gt;23,(24-L55)*0.204,((24-L55)-(24-J55))*0.204)),0)+IF(F55="JEČ",IF(L55&gt;15,0,IF(J55&gt;15,(16-L55)*0.102,((16-L55)-(16-J55))*0.102)),0)+IF(F55="JEOF",IF(L55&gt;15,0,IF(J55&gt;15,(16-L55)*0.102,((16-L55)-(16-J55))*0.102)),0)+IF(F55="JnPČ",IF(L55&gt;15,0,IF(J55&gt;15,(16-L55)*0.153,((16-L55)-(16-J55))*0.153)),0)+IF(F55="JnEČ",IF(L55&gt;15,0,IF(J55&gt;15,(16-L55)*0.0765,((16-L55)-(16-J55))*0.0765)),0)+IF(F55="JčPČ",IF(L55&gt;15,0,IF(J55&gt;15,(16-L55)*0.06375,((16-L55)-(16-J55))*0.06375)),0)+IF(F55="JčEČ",IF(L55&gt;15,0,IF(J55&gt;15,(16-L55)*0.051,((16-L55)-(16-J55))*0.051)),0)+IF(F55="NEAK",IF(L55&gt;23,0,IF(J55&gt;23,(24-L55)*0.03444,((24-L55)-(24-J55))*0.03444)),0))</f>
        <v>3.8759999999999999</v>
      </c>
      <c r="Q55" s="11">
        <f t="shared" ref="Q55" si="20">IF(ISERROR(P55*100/N55),0,(P55*100/N55))</f>
        <v>16.149999999999999</v>
      </c>
      <c r="R55" s="10">
        <f t="shared" ref="R55:R58" si="21">IF(Q55&lt;=30,O55+P55,O55+O55*0.3)*IF(G55=1,0.4,IF(G55=2,0.75,IF(G55="1 (kas 4 m. 1 k. nerengiamos)",0.52,1)))*IF(D55="olimpinė",1,IF(M55="Ne",0.5,1))*IF(OR(A$5="Lietuvos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federacija"),IF(OR(J55&lt;8,K55&lt;16),0,1),1)*E55*IF(I55&lt;=1,1,1/I55)*IF(OR(A$5="Lietuvos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22.300800000000002</v>
      </c>
      <c r="S55" s="8"/>
    </row>
    <row r="56" spans="1:19">
      <c r="A56" s="63">
        <v>2</v>
      </c>
      <c r="B56" s="63" t="s">
        <v>59</v>
      </c>
      <c r="C56" s="1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3">
        <f t="shared" si="17"/>
        <v>0</v>
      </c>
      <c r="O56" s="9">
        <f t="shared" si="18"/>
        <v>0</v>
      </c>
      <c r="P56" s="4">
        <f t="shared" ref="P56:P58" si="2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</v>
      </c>
      <c r="Q56" s="11">
        <f t="shared" ref="Q56:Q58" si="23">IF(ISERROR(P56*100/N56),0,(P56*100/N56))</f>
        <v>0</v>
      </c>
      <c r="R56" s="10">
        <f t="shared" si="21"/>
        <v>0</v>
      </c>
      <c r="S56" s="8"/>
    </row>
    <row r="57" spans="1:19" s="8" customFormat="1">
      <c r="A57" s="63">
        <v>3</v>
      </c>
      <c r="B57" s="63" t="s">
        <v>60</v>
      </c>
      <c r="C57" s="12" t="s">
        <v>29</v>
      </c>
      <c r="D57" s="63" t="s">
        <v>30</v>
      </c>
      <c r="E57" s="63">
        <v>2</v>
      </c>
      <c r="F57" s="63" t="s">
        <v>58</v>
      </c>
      <c r="G57" s="63">
        <v>1</v>
      </c>
      <c r="H57" s="63" t="s">
        <v>32</v>
      </c>
      <c r="I57" s="63"/>
      <c r="J57" s="63">
        <v>62</v>
      </c>
      <c r="K57" s="63">
        <v>37</v>
      </c>
      <c r="L57" s="63">
        <v>9</v>
      </c>
      <c r="M57" s="63" t="s">
        <v>43</v>
      </c>
      <c r="N57" s="3">
        <f t="shared" si="17"/>
        <v>13</v>
      </c>
      <c r="O57" s="9">
        <f t="shared" si="18"/>
        <v>13</v>
      </c>
      <c r="P57" s="4">
        <f t="shared" si="22"/>
        <v>3.0599999999999996</v>
      </c>
      <c r="Q57" s="11">
        <f t="shared" si="23"/>
        <v>23.538461538461533</v>
      </c>
      <c r="R57" s="10">
        <f t="shared" si="21"/>
        <v>6.4239999999999995</v>
      </c>
    </row>
    <row r="58" spans="1:19" s="8" customFormat="1">
      <c r="A58" s="63">
        <v>4</v>
      </c>
      <c r="B58" s="63" t="s">
        <v>61</v>
      </c>
      <c r="C58" s="1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3">
        <f t="shared" si="17"/>
        <v>0</v>
      </c>
      <c r="O58" s="9">
        <f t="shared" si="18"/>
        <v>0</v>
      </c>
      <c r="P58" s="4">
        <f t="shared" si="22"/>
        <v>0</v>
      </c>
      <c r="Q58" s="11">
        <f t="shared" si="23"/>
        <v>0</v>
      </c>
      <c r="R58" s="10">
        <f t="shared" si="21"/>
        <v>0</v>
      </c>
    </row>
    <row r="59" spans="1:19">
      <c r="A59" s="66" t="s">
        <v>36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  <c r="R59" s="10">
        <f>SUM(R55:R58)</f>
        <v>28.724800000000002</v>
      </c>
      <c r="S59" s="8"/>
    </row>
    <row r="60" spans="1:19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8"/>
    </row>
    <row r="61" spans="1:19" ht="15.75">
      <c r="A61" s="24" t="s">
        <v>62</v>
      </c>
      <c r="B61" s="2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  <c r="S61" s="8"/>
    </row>
    <row r="62" spans="1:19">
      <c r="A62" s="49" t="s">
        <v>48</v>
      </c>
      <c r="B62" s="49"/>
      <c r="C62" s="49"/>
      <c r="D62" s="49"/>
      <c r="E62" s="49"/>
      <c r="F62" s="49"/>
      <c r="G62" s="49"/>
      <c r="H62" s="49"/>
      <c r="I62" s="49"/>
      <c r="J62" s="15"/>
      <c r="K62" s="15"/>
      <c r="L62" s="15"/>
      <c r="M62" s="15"/>
      <c r="N62" s="15"/>
      <c r="O62" s="15"/>
      <c r="P62" s="15"/>
      <c r="Q62" s="15"/>
      <c r="R62" s="16"/>
      <c r="S62" s="8"/>
    </row>
    <row r="63" spans="1:19" s="8" customFormat="1">
      <c r="A63" s="49"/>
      <c r="B63" s="49"/>
      <c r="C63" s="49"/>
      <c r="D63" s="49"/>
      <c r="E63" s="49"/>
      <c r="F63" s="49"/>
      <c r="G63" s="49"/>
      <c r="H63" s="49"/>
      <c r="I63" s="49"/>
      <c r="J63" s="15"/>
      <c r="K63" s="15"/>
      <c r="L63" s="15"/>
      <c r="M63" s="15"/>
      <c r="N63" s="15"/>
      <c r="O63" s="15"/>
      <c r="P63" s="15"/>
      <c r="Q63" s="15"/>
      <c r="R63" s="16"/>
    </row>
    <row r="64" spans="1:19">
      <c r="A64" s="69" t="s">
        <v>63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59"/>
      <c r="R64" s="8"/>
      <c r="S64" s="8"/>
    </row>
    <row r="65" spans="1:19" ht="18">
      <c r="A65" s="71" t="s">
        <v>27</v>
      </c>
      <c r="B65" s="72"/>
      <c r="C65" s="7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9"/>
      <c r="R65" s="8"/>
      <c r="S65" s="8"/>
    </row>
    <row r="66" spans="1:19">
      <c r="A66" s="63">
        <v>1</v>
      </c>
      <c r="B66" s="63" t="s">
        <v>64</v>
      </c>
      <c r="C66" s="12" t="s">
        <v>42</v>
      </c>
      <c r="D66" s="63" t="s">
        <v>30</v>
      </c>
      <c r="E66" s="63">
        <v>2</v>
      </c>
      <c r="F66" s="63" t="s">
        <v>58</v>
      </c>
      <c r="G66" s="63">
        <v>1</v>
      </c>
      <c r="H66" s="63" t="s">
        <v>32</v>
      </c>
      <c r="I66" s="63"/>
      <c r="J66" s="63">
        <v>71</v>
      </c>
      <c r="K66" s="63">
        <v>41</v>
      </c>
      <c r="L66" s="63">
        <v>11</v>
      </c>
      <c r="M66" s="63" t="s">
        <v>32</v>
      </c>
      <c r="N66" s="3">
        <f t="shared" ref="N66:N69" si="24">(IF(F66="OŽ",IF(L66=1,550.8,IF(L66=2,426.38,IF(L66=3,342.14,IF(L66=4,181.44,IF(L66=5,168.48,IF(L66=6,155.52,IF(L66=7,148.5,IF(L66=8,144,0))))))))+IF(L66&lt;=8,0,IF(L66&lt;=16,137.7,IF(L66&lt;=24,108,IF(L66&lt;=32,80.1,IF(L66&lt;=36,52.2,0)))))-IF(L66&lt;=8,0,IF(L66&lt;=16,(L66-9)*2.754,IF(L66&lt;=24,(L66-17)* 2.754,IF(L66&lt;=32,(L66-25)* 2.754,IF(L66&lt;=36,(L66-33)*2.754,0))))),0)+IF(F66="PČ",IF(L66=1,449,IF(L66=2,314.6,IF(L66=3,238,IF(L66=4,172,IF(L66=5,159,IF(L66=6,145,IF(L66=7,132,IF(L66=8,119,0))))))))+IF(L66&lt;=8,0,IF(L66&lt;=16,88,IF(L66&lt;=24,55,IF(L66&lt;=32,22,0))))-IF(L66&lt;=8,0,IF(L66&lt;=16,(L66-9)*2.245,IF(L66&lt;=24,(L66-17)*2.245,IF(L66&lt;=32,(L66-25)*2.245,0)))),0)+IF(F66="PČneol",IF(L66=1,85,IF(L66=2,64.61,IF(L66=3,50.76,IF(L66=4,16.25,IF(L66=5,15,IF(L66=6,13.75,IF(L66=7,12.5,IF(L66=8,11.25,0))))))))+IF(L66&lt;=8,0,IF(L66&lt;=16,9,0))-IF(L66&lt;=8,0,IF(L66&lt;=16,(L66-9)*0.425,0)),0)+IF(F66="PŽ",IF(L66=1,85,IF(L66=2,59.5,IF(L66=3,45,IF(L66=4,32.5,IF(L66=5,30,IF(L66=6,27.5,IF(L66=7,25,IF(L66=8,22.5,0))))))))+IF(L66&lt;=8,0,IF(L66&lt;=16,19,IF(L66&lt;=24,13,IF(L66&lt;=32,8,0))))-IF(L66&lt;=8,0,IF(L66&lt;=16,(L66-9)*0.425,IF(L66&lt;=24,(L66-17)*0.425,IF(L66&lt;=32,(L66-25)*0.425,0)))),0)+IF(F66="EČ",IF(L66=1,204,IF(L66=2,156.24,IF(L66=3,123.84,IF(L66=4,72,IF(L66=5,66,IF(L66=6,60,IF(L66=7,54,IF(L66=8,48,0))))))))+IF(L66&lt;=8,0,IF(L66&lt;=16,40,IF(L66&lt;=24,25,0)))-IF(L66&lt;=8,0,IF(L66&lt;=16,(L66-9)*1.02,IF(L66&lt;=24,(L66-17)*1.02,0))),0)+IF(F66="EČneol",IF(L66=1,68,IF(L66=2,51.69,IF(L66=3,40.61,IF(L66=4,13,IF(L66=5,12,IF(L66=6,11,IF(L66=7,10,IF(L66=8,9,0)))))))))+IF(F66="EŽ",IF(L66=1,68,IF(L66=2,47.6,IF(L66=3,36,IF(L66=4,18,IF(L66=5,16.5,IF(L66=6,15,IF(L66=7,13.5,IF(L66=8,12,0))))))))+IF(L66&lt;=8,0,IF(L66&lt;=16,10,IF(L66&lt;=24,6,0)))-IF(L66&lt;=8,0,IF(L66&lt;=16,(L66-9)*0.34,IF(L66&lt;=24,(L66-17)*0.34,0))),0)+IF(F66="PT",IF(L66=1,68,IF(L66=2,52.08,IF(L66=3,41.28,IF(L66=4,24,IF(L66=5,22,IF(L66=6,20,IF(L66=7,18,IF(L66=8,16,0))))))))+IF(L66&lt;=8,0,IF(L66&lt;=16,13,IF(L66&lt;=24,9,IF(L66&lt;=32,4,0))))-IF(L66&lt;=8,0,IF(L66&lt;=16,(L66-9)*0.34,IF(L66&lt;=24,(L66-17)*0.34,IF(L66&lt;=32,(L66-25)*0.34,0)))),0)+IF(F66="JOŽ",IF(L66=1,85,IF(L66=2,59.5,IF(L66=3,45,IF(L66=4,32.5,IF(L66=5,30,IF(L66=6,27.5,IF(L66=7,25,IF(L66=8,22.5,0))))))))+IF(L66&lt;=8,0,IF(L66&lt;=16,19,IF(L66&lt;=24,13,0)))-IF(L66&lt;=8,0,IF(L66&lt;=16,(L66-9)*0.425,IF(L66&lt;=24,(L66-17)*0.425,0))),0)+IF(F66="JPČ",IF(L66=1,68,IF(L66=2,47.6,IF(L66=3,36,IF(L66=4,26,IF(L66=5,24,IF(L66=6,22,IF(L66=7,20,IF(L66=8,18,0))))))))+IF(L66&lt;=8,0,IF(L66&lt;=16,13,IF(L66&lt;=24,9,0)))-IF(L66&lt;=8,0,IF(L66&lt;=16,(L66-9)*0.34,IF(L66&lt;=24,(L66-17)*0.34,0))),0)+IF(F66="JEČ",IF(L66=1,34,IF(L66=2,26.04,IF(L66=3,20.6,IF(L66=4,12,IF(L66=5,11,IF(L66=6,10,IF(L66=7,9,IF(L66=8,8,0))))))))+IF(L66&lt;=8,0,IF(L66&lt;=16,6,0))-IF(L66&lt;=8,0,IF(L66&lt;=16,(L66-9)*0.17,0)),0)+IF(F66="JEOF",IF(L66=1,34,IF(L66=2,26.04,IF(L66=3,20.6,IF(L66=4,12,IF(L66=5,11,IF(L66=6,10,IF(L66=7,9,IF(L66=8,8,0))))))))+IF(L66&lt;=8,0,IF(L66&lt;=16,6,0))-IF(L66&lt;=8,0,IF(L66&lt;=16,(L66-9)*0.17,0)),0)+IF(F66="JnPČ",IF(L66=1,51,IF(L66=2,35.7,IF(L66=3,27,IF(L66=4,19.5,IF(L66=5,18,IF(L66=6,16.5,IF(L66=7,15,IF(L66=8,13.5,0))))))))+IF(L66&lt;=8,0,IF(L66&lt;=16,10,0))-IF(L66&lt;=8,0,IF(L66&lt;=16,(L66-9)*0.255,0)),0)+IF(F66="JnEČ",IF(L66=1,25.5,IF(L66=2,19.53,IF(L66=3,15.48,IF(L66=4,9,IF(L66=5,8.25,IF(L66=6,7.5,IF(L66=7,6.75,IF(L66=8,6,0))))))))+IF(L66&lt;=8,0,IF(L66&lt;=16,5,0))-IF(L66&lt;=8,0,IF(L66&lt;=16,(L66-9)*0.1275,0)),0)+IF(F66="JčPČ",IF(L66=1,21.25,IF(L66=2,14.5,IF(L66=3,11.5,IF(L66=4,7,IF(L66=5,6.5,IF(L66=6,6,IF(L66=7,5.5,IF(L66=8,5,0))))))))+IF(L66&lt;=8,0,IF(L66&lt;=16,4,0))-IF(L66&lt;=8,0,IF(L66&lt;=16,(L66-9)*0.10625,0)),0)+IF(F66="JčEČ",IF(L66=1,17,IF(L66=2,13.02,IF(L66=3,10.32,IF(L66=4,6,IF(L66=5,5.5,IF(L66=6,5,IF(L66=7,4.5,IF(L66=8,4,0))))))))+IF(L66&lt;=8,0,IF(L66&lt;=16,3,0))-IF(L66&lt;=8,0,IF(L66&lt;=16,(L66-9)*0.085,0)),0)+IF(F66="NEAK",IF(L66=1,11.48,IF(L66=2,8.79,IF(L66=3,6.97,IF(L66=4,4.05,IF(L66=5,3.71,IF(L66=6,3.38,IF(L66=7,3.04,IF(L66=8,2.7,0))))))))+IF(L66&lt;=8,0,IF(L66&lt;=16,2,IF(L66&lt;=24,1.3,0)))-IF(L66&lt;=8,0,IF(L66&lt;=16,(L66-9)*0.0574,IF(L66&lt;=24,(L66-17)*0.0574,0))),0))*IF(L66&lt;0,1,IF(OR(F66="PČ",F66="PŽ",F66="PT"),IF(J66&lt;32,J66/32,1),1))* IF(L66&lt;0,1,IF(OR(F66="EČ",F66="EŽ",F66="JOŽ",F66="JPČ",F66="NEAK"),IF(J66&lt;24,J66/24,1),1))*IF(L66&lt;0,1,IF(OR(F66="PČneol",F66="JEČ",F66="JEOF",F66="JnPČ",F66="JnEČ",F66="JčPČ",F66="JčEČ"),IF(J66&lt;16,J66/16,1),1))*IF(L66&lt;0,1,IF(F66="EČneol",IF(J66&lt;8,J66/8,1),1))</f>
        <v>12.32</v>
      </c>
      <c r="O66" s="9">
        <f t="shared" ref="O66:O69" si="25">IF(F66="OŽ",N66,IF(H66="Ne",IF(J66*0.3&lt;J66-L66,N66,0),IF(J66*0.1&lt;J66-L66,N66,0)))</f>
        <v>12.32</v>
      </c>
      <c r="P66" s="4">
        <f t="shared" ref="P66" si="26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2.6519999999999997</v>
      </c>
      <c r="Q66" s="11">
        <f t="shared" ref="Q66" si="27">IF(ISERROR(P66*100/N66),0,(P66*100/N66))</f>
        <v>21.525974025974026</v>
      </c>
      <c r="R66" s="10">
        <f t="shared" ref="R66:R69" si="28">IF(Q66&lt;=30,O66+P66,O66+O66*0.3)*IF(G66=1,0.4,IF(G66=2,0.75,IF(G66="1 (kas 4 m. 1 k. nerengiamos)",0.52,1)))*IF(D66="olimpinė",1,IF(M66="Ne",0.5,1))*IF(OR(A$5="Lietuvos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federacija"),IF(OR(J66&lt;8,K66&lt;16),0,1),1)*E66*IF(I66&lt;=1,1,1/I66)*IF(OR(A$5="Lietuvos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11.977600000000001</v>
      </c>
      <c r="S66" s="8"/>
    </row>
    <row r="67" spans="1:19">
      <c r="A67" s="63">
        <v>2</v>
      </c>
      <c r="B67" s="63" t="s">
        <v>65</v>
      </c>
      <c r="C67" s="1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3">
        <f t="shared" si="24"/>
        <v>0</v>
      </c>
      <c r="O67" s="9">
        <f t="shared" si="25"/>
        <v>0</v>
      </c>
      <c r="P67" s="4">
        <f t="shared" ref="P67:P69" si="29">IF(O67=0,0,IF(F67="OŽ",IF(L67&gt;35,0,IF(J67&gt;35,(36-L67)*1.836,((36-L67)-(36-J67))*1.836)),0)+IF(F67="PČ",IF(L67&gt;31,0,IF(J67&gt;31,(32-L67)*1.347,((32-L67)-(32-J67))*1.347)),0)+ IF(F67="PČneol",IF(L67&gt;15,0,IF(J67&gt;15,(16-L67)*0.255,((16-L67)-(16-J67))*0.255)),0)+IF(F67="PŽ",IF(L67&gt;31,0,IF(J67&gt;31,(32-L67)*0.255,((32-L67)-(32-J67))*0.255)),0)+IF(F67="EČ",IF(L67&gt;23,0,IF(J67&gt;23,(24-L67)*0.612,((24-L67)-(24-J67))*0.612)),0)+IF(F67="EČneol",IF(L67&gt;7,0,IF(J67&gt;7,(8-L67)*0.204,((8-L67)-(8-J67))*0.204)),0)+IF(F67="EŽ",IF(L67&gt;23,0,IF(J67&gt;23,(24-L67)*0.204,((24-L67)-(24-J67))*0.204)),0)+IF(F67="PT",IF(L67&gt;31,0,IF(J67&gt;31,(32-L67)*0.204,((32-L67)-(32-J67))*0.204)),0)+IF(F67="JOŽ",IF(L67&gt;23,0,IF(J67&gt;23,(24-L67)*0.255,((24-L67)-(24-J67))*0.255)),0)+IF(F67="JPČ",IF(L67&gt;23,0,IF(J67&gt;23,(24-L67)*0.204,((24-L67)-(24-J67))*0.204)),0)+IF(F67="JEČ",IF(L67&gt;15,0,IF(J67&gt;15,(16-L67)*0.102,((16-L67)-(16-J67))*0.102)),0)+IF(F67="JEOF",IF(L67&gt;15,0,IF(J67&gt;15,(16-L67)*0.102,((16-L67)-(16-J67))*0.102)),0)+IF(F67="JnPČ",IF(L67&gt;15,0,IF(J67&gt;15,(16-L67)*0.153,((16-L67)-(16-J67))*0.153)),0)+IF(F67="JnEČ",IF(L67&gt;15,0,IF(J67&gt;15,(16-L67)*0.0765,((16-L67)-(16-J67))*0.0765)),0)+IF(F67="JčPČ",IF(L67&gt;15,0,IF(J67&gt;15,(16-L67)*0.06375,((16-L67)-(16-J67))*0.06375)),0)+IF(F67="JčEČ",IF(L67&gt;15,0,IF(J67&gt;15,(16-L67)*0.051,((16-L67)-(16-J67))*0.051)),0)+IF(F67="NEAK",IF(L67&gt;23,0,IF(J67&gt;23,(24-L67)*0.03444,((24-L67)-(24-J67))*0.03444)),0))</f>
        <v>0</v>
      </c>
      <c r="Q67" s="11">
        <f t="shared" ref="Q67:Q69" si="30">IF(ISERROR(P67*100/N67),0,(P67*100/N67))</f>
        <v>0</v>
      </c>
      <c r="R67" s="10">
        <f t="shared" si="28"/>
        <v>0</v>
      </c>
      <c r="S67" s="7"/>
    </row>
    <row r="68" spans="1:19">
      <c r="A68" s="63">
        <v>3</v>
      </c>
      <c r="B68" s="63" t="s">
        <v>66</v>
      </c>
      <c r="C68" s="12" t="s">
        <v>42</v>
      </c>
      <c r="D68" s="63" t="s">
        <v>30</v>
      </c>
      <c r="E68" s="63">
        <v>2</v>
      </c>
      <c r="F68" s="63" t="s">
        <v>58</v>
      </c>
      <c r="G68" s="63">
        <v>1</v>
      </c>
      <c r="H68" s="63" t="s">
        <v>32</v>
      </c>
      <c r="I68" s="63"/>
      <c r="J68" s="63">
        <v>71</v>
      </c>
      <c r="K68" s="63">
        <v>41</v>
      </c>
      <c r="L68" s="63">
        <v>35</v>
      </c>
      <c r="M68" s="63" t="s">
        <v>32</v>
      </c>
      <c r="N68" s="3">
        <f t="shared" si="24"/>
        <v>0</v>
      </c>
      <c r="O68" s="9">
        <f t="shared" si="25"/>
        <v>0</v>
      </c>
      <c r="P68" s="4">
        <f t="shared" si="29"/>
        <v>0</v>
      </c>
      <c r="Q68" s="11">
        <f t="shared" si="30"/>
        <v>0</v>
      </c>
      <c r="R68" s="10">
        <f t="shared" si="28"/>
        <v>0</v>
      </c>
      <c r="S68" s="8"/>
    </row>
    <row r="69" spans="1:19">
      <c r="A69" s="63">
        <v>4</v>
      </c>
      <c r="B69" s="63" t="s">
        <v>67</v>
      </c>
      <c r="C69" s="1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3">
        <f t="shared" si="24"/>
        <v>0</v>
      </c>
      <c r="O69" s="9">
        <f t="shared" si="25"/>
        <v>0</v>
      </c>
      <c r="P69" s="4">
        <f t="shared" si="29"/>
        <v>0</v>
      </c>
      <c r="Q69" s="11">
        <f t="shared" si="30"/>
        <v>0</v>
      </c>
      <c r="R69" s="10">
        <f t="shared" si="28"/>
        <v>0</v>
      </c>
      <c r="S69" s="8"/>
    </row>
    <row r="70" spans="1:19">
      <c r="A70" s="66" t="s">
        <v>36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8"/>
      <c r="R70" s="10">
        <f>SUM(R66:R69)</f>
        <v>11.977600000000001</v>
      </c>
      <c r="S70" s="8"/>
    </row>
    <row r="71" spans="1:19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  <c r="S71" s="8"/>
    </row>
    <row r="72" spans="1:19" ht="15.75">
      <c r="A72" s="24" t="s">
        <v>68</v>
      </c>
      <c r="B72" s="2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6"/>
      <c r="S72" s="8"/>
    </row>
    <row r="73" spans="1:19">
      <c r="A73" s="49" t="s">
        <v>48</v>
      </c>
      <c r="B73" s="49"/>
      <c r="C73" s="49"/>
      <c r="D73" s="49"/>
      <c r="E73" s="49"/>
      <c r="F73" s="49"/>
      <c r="G73" s="49"/>
      <c r="H73" s="49"/>
      <c r="I73" s="49"/>
      <c r="J73" s="15"/>
      <c r="K73" s="15"/>
      <c r="L73" s="15"/>
      <c r="M73" s="15"/>
      <c r="N73" s="15"/>
      <c r="O73" s="15"/>
      <c r="P73" s="15"/>
      <c r="Q73" s="15"/>
      <c r="R73" s="16"/>
      <c r="S73" s="8"/>
    </row>
    <row r="74" spans="1:19">
      <c r="A74" s="69" t="s">
        <v>69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59"/>
      <c r="R74" s="8"/>
      <c r="S74" s="8"/>
    </row>
    <row r="75" spans="1:19" ht="18">
      <c r="A75" s="71" t="s">
        <v>27</v>
      </c>
      <c r="B75" s="72"/>
      <c r="C75" s="72"/>
      <c r="D75" s="50"/>
      <c r="E75" s="50"/>
      <c r="F75" s="50"/>
      <c r="G75" s="50"/>
      <c r="H75" s="50"/>
      <c r="I75" s="50" t="s">
        <v>70</v>
      </c>
      <c r="J75" s="50"/>
      <c r="K75" s="50"/>
      <c r="L75" s="50"/>
      <c r="M75" s="50"/>
      <c r="N75" s="50"/>
      <c r="O75" s="50"/>
      <c r="P75" s="50"/>
      <c r="Q75" s="59"/>
      <c r="R75" s="8"/>
      <c r="S75" s="8"/>
    </row>
    <row r="76" spans="1:19">
      <c r="A76" s="73" t="s">
        <v>71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59"/>
      <c r="R76" s="8"/>
      <c r="S76" s="8"/>
    </row>
    <row r="77" spans="1:19">
      <c r="A77" s="63">
        <v>1</v>
      </c>
      <c r="B77" s="63" t="s">
        <v>72</v>
      </c>
      <c r="C77" s="12" t="s">
        <v>52</v>
      </c>
      <c r="D77" s="63" t="s">
        <v>30</v>
      </c>
      <c r="E77" s="63">
        <v>2</v>
      </c>
      <c r="F77" s="63" t="s">
        <v>58</v>
      </c>
      <c r="G77" s="63">
        <v>1</v>
      </c>
      <c r="H77" s="63" t="s">
        <v>32</v>
      </c>
      <c r="I77" s="63"/>
      <c r="J77" s="63">
        <v>30</v>
      </c>
      <c r="K77" s="63">
        <v>30</v>
      </c>
      <c r="L77" s="63">
        <v>5</v>
      </c>
      <c r="M77" s="63" t="s">
        <v>32</v>
      </c>
      <c r="N77" s="3">
        <f t="shared" ref="N77:N80" si="31">(IF(F77="OŽ",IF(L77=1,550.8,IF(L77=2,426.38,IF(L77=3,342.14,IF(L77=4,181.44,IF(L77=5,168.48,IF(L77=6,155.52,IF(L77=7,148.5,IF(L77=8,144,0))))))))+IF(L77&lt;=8,0,IF(L77&lt;=16,137.7,IF(L77&lt;=24,108,IF(L77&lt;=32,80.1,IF(L77&lt;=36,52.2,0)))))-IF(L77&lt;=8,0,IF(L77&lt;=16,(L77-9)*2.754,IF(L77&lt;=24,(L77-17)* 2.754,IF(L77&lt;=32,(L77-25)* 2.754,IF(L77&lt;=36,(L77-33)*2.754,0))))),0)+IF(F77="PČ",IF(L77=1,449,IF(L77=2,314.6,IF(L77=3,238,IF(L77=4,172,IF(L77=5,159,IF(L77=6,145,IF(L77=7,132,IF(L77=8,119,0))))))))+IF(L77&lt;=8,0,IF(L77&lt;=16,88,IF(L77&lt;=24,55,IF(L77&lt;=32,22,0))))-IF(L77&lt;=8,0,IF(L77&lt;=16,(L77-9)*2.245,IF(L77&lt;=24,(L77-17)*2.245,IF(L77&lt;=32,(L77-25)*2.245,0)))),0)+IF(F77="PČneol",IF(L77=1,85,IF(L77=2,64.61,IF(L77=3,50.76,IF(L77=4,16.25,IF(L77=5,15,IF(L77=6,13.75,IF(L77=7,12.5,IF(L77=8,11.25,0))))))))+IF(L77&lt;=8,0,IF(L77&lt;=16,9,0))-IF(L77&lt;=8,0,IF(L77&lt;=16,(L77-9)*0.425,0)),0)+IF(F77="PŽ",IF(L77=1,85,IF(L77=2,59.5,IF(L77=3,45,IF(L77=4,32.5,IF(L77=5,30,IF(L77=6,27.5,IF(L77=7,25,IF(L77=8,22.5,0))))))))+IF(L77&lt;=8,0,IF(L77&lt;=16,19,IF(L77&lt;=24,13,IF(L77&lt;=32,8,0))))-IF(L77&lt;=8,0,IF(L77&lt;=16,(L77-9)*0.425,IF(L77&lt;=24,(L77-17)*0.425,IF(L77&lt;=32,(L77-25)*0.425,0)))),0)+IF(F77="EČ",IF(L77=1,204,IF(L77=2,156.24,IF(L77=3,123.84,IF(L77=4,72,IF(L77=5,66,IF(L77=6,60,IF(L77=7,54,IF(L77=8,48,0))))))))+IF(L77&lt;=8,0,IF(L77&lt;=16,40,IF(L77&lt;=24,25,0)))-IF(L77&lt;=8,0,IF(L77&lt;=16,(L77-9)*1.02,IF(L77&lt;=24,(L77-17)*1.02,0))),0)+IF(F77="EČneol",IF(L77=1,68,IF(L77=2,51.69,IF(L77=3,40.61,IF(L77=4,13,IF(L77=5,12,IF(L77=6,11,IF(L77=7,10,IF(L77=8,9,0)))))))))+IF(F77="EŽ",IF(L77=1,68,IF(L77=2,47.6,IF(L77=3,36,IF(L77=4,18,IF(L77=5,16.5,IF(L77=6,15,IF(L77=7,13.5,IF(L77=8,12,0))))))))+IF(L77&lt;=8,0,IF(L77&lt;=16,10,IF(L77&lt;=24,6,0)))-IF(L77&lt;=8,0,IF(L77&lt;=16,(L77-9)*0.34,IF(L77&lt;=24,(L77-17)*0.34,0))),0)+IF(F77="PT",IF(L77=1,68,IF(L77=2,52.08,IF(L77=3,41.28,IF(L77=4,24,IF(L77=5,22,IF(L77=6,20,IF(L77=7,18,IF(L77=8,16,0))))))))+IF(L77&lt;=8,0,IF(L77&lt;=16,13,IF(L77&lt;=24,9,IF(L77&lt;=32,4,0))))-IF(L77&lt;=8,0,IF(L77&lt;=16,(L77-9)*0.34,IF(L77&lt;=24,(L77-17)*0.34,IF(L77&lt;=32,(L77-25)*0.34,0)))),0)+IF(F77="JOŽ",IF(L77=1,85,IF(L77=2,59.5,IF(L77=3,45,IF(L77=4,32.5,IF(L77=5,30,IF(L77=6,27.5,IF(L77=7,25,IF(L77=8,22.5,0))))))))+IF(L77&lt;=8,0,IF(L77&lt;=16,19,IF(L77&lt;=24,13,0)))-IF(L77&lt;=8,0,IF(L77&lt;=16,(L77-9)*0.425,IF(L77&lt;=24,(L77-17)*0.425,0))),0)+IF(F77="JPČ",IF(L77=1,68,IF(L77=2,47.6,IF(L77=3,36,IF(L77=4,26,IF(L77=5,24,IF(L77=6,22,IF(L77=7,20,IF(L77=8,18,0))))))))+IF(L77&lt;=8,0,IF(L77&lt;=16,13,IF(L77&lt;=24,9,0)))-IF(L77&lt;=8,0,IF(L77&lt;=16,(L77-9)*0.34,IF(L77&lt;=24,(L77-17)*0.34,0))),0)+IF(F77="JEČ",IF(L77=1,34,IF(L77=2,26.04,IF(L77=3,20.6,IF(L77=4,12,IF(L77=5,11,IF(L77=6,10,IF(L77=7,9,IF(L77=8,8,0))))))))+IF(L77&lt;=8,0,IF(L77&lt;=16,6,0))-IF(L77&lt;=8,0,IF(L77&lt;=16,(L77-9)*0.17,0)),0)+IF(F77="JEOF",IF(L77=1,34,IF(L77=2,26.04,IF(L77=3,20.6,IF(L77=4,12,IF(L77=5,11,IF(L77=6,10,IF(L77=7,9,IF(L77=8,8,0))))))))+IF(L77&lt;=8,0,IF(L77&lt;=16,6,0))-IF(L77&lt;=8,0,IF(L77&lt;=16,(L77-9)*0.17,0)),0)+IF(F77="JnPČ",IF(L77=1,51,IF(L77=2,35.7,IF(L77=3,27,IF(L77=4,19.5,IF(L77=5,18,IF(L77=6,16.5,IF(L77=7,15,IF(L77=8,13.5,0))))))))+IF(L77&lt;=8,0,IF(L77&lt;=16,10,0))-IF(L77&lt;=8,0,IF(L77&lt;=16,(L77-9)*0.255,0)),0)+IF(F77="JnEČ",IF(L77=1,25.5,IF(L77=2,19.53,IF(L77=3,15.48,IF(L77=4,9,IF(L77=5,8.25,IF(L77=6,7.5,IF(L77=7,6.75,IF(L77=8,6,0))))))))+IF(L77&lt;=8,0,IF(L77&lt;=16,5,0))-IF(L77&lt;=8,0,IF(L77&lt;=16,(L77-9)*0.1275,0)),0)+IF(F77="JčPČ",IF(L77=1,21.25,IF(L77=2,14.5,IF(L77=3,11.5,IF(L77=4,7,IF(L77=5,6.5,IF(L77=6,6,IF(L77=7,5.5,IF(L77=8,5,0))))))))+IF(L77&lt;=8,0,IF(L77&lt;=16,4,0))-IF(L77&lt;=8,0,IF(L77&lt;=16,(L77-9)*0.10625,0)),0)+IF(F77="JčEČ",IF(L77=1,17,IF(L77=2,13.02,IF(L77=3,10.32,IF(L77=4,6,IF(L77=5,5.5,IF(L77=6,5,IF(L77=7,4.5,IF(L77=8,4,0))))))))+IF(L77&lt;=8,0,IF(L77&lt;=16,3,0))-IF(L77&lt;=8,0,IF(L77&lt;=16,(L77-9)*0.085,0)),0)+IF(F77="NEAK",IF(L77=1,11.48,IF(L77=2,8.79,IF(L77=3,6.97,IF(L77=4,4.05,IF(L77=5,3.71,IF(L77=6,3.38,IF(L77=7,3.04,IF(L77=8,2.7,0))))))))+IF(L77&lt;=8,0,IF(L77&lt;=16,2,IF(L77&lt;=24,1.3,0)))-IF(L77&lt;=8,0,IF(L77&lt;=16,(L77-9)*0.0574,IF(L77&lt;=24,(L77-17)*0.0574,0))),0))*IF(L77&lt;0,1,IF(OR(F77="PČ",F77="PŽ",F77="PT"),IF(J77&lt;32,J77/32,1),1))* IF(L77&lt;0,1,IF(OR(F77="EČ",F77="EŽ",F77="JOŽ",F77="JPČ",F77="NEAK"),IF(J77&lt;24,J77/24,1),1))*IF(L77&lt;0,1,IF(OR(F77="PČneol",F77="JEČ",F77="JEOF",F77="JnPČ",F77="JnEČ",F77="JčPČ",F77="JčEČ"),IF(J77&lt;16,J77/16,1),1))*IF(L77&lt;0,1,IF(F77="EČneol",IF(J77&lt;8,J77/8,1),1))</f>
        <v>24</v>
      </c>
      <c r="O77" s="9">
        <f t="shared" ref="O77:O80" si="32">IF(F77="OŽ",N77,IF(H77="Ne",IF(J77*0.3&lt;J77-L77,N77,0),IF(J77*0.1&lt;J77-L77,N77,0)))</f>
        <v>24</v>
      </c>
      <c r="P77" s="4">
        <f t="shared" ref="P77" si="33">IF(O77=0,0,IF(F77="OŽ",IF(L77&gt;35,0,IF(J77&gt;35,(36-L77)*1.836,((36-L77)-(36-J77))*1.836)),0)+IF(F77="PČ",IF(L77&gt;31,0,IF(J77&gt;31,(32-L77)*1.347,((32-L77)-(32-J77))*1.347)),0)+ IF(F77="PČneol",IF(L77&gt;15,0,IF(J77&gt;15,(16-L77)*0.255,((16-L77)-(16-J77))*0.255)),0)+IF(F77="PŽ",IF(L77&gt;31,0,IF(J77&gt;31,(32-L77)*0.255,((32-L77)-(32-J77))*0.255)),0)+IF(F77="EČ",IF(L77&gt;23,0,IF(J77&gt;23,(24-L77)*0.612,((24-L77)-(24-J77))*0.612)),0)+IF(F77="EČneol",IF(L77&gt;7,0,IF(J77&gt;7,(8-L77)*0.204,((8-L77)-(8-J77))*0.204)),0)+IF(F77="EŽ",IF(L77&gt;23,0,IF(J77&gt;23,(24-L77)*0.204,((24-L77)-(24-J77))*0.204)),0)+IF(F77="PT",IF(L77&gt;31,0,IF(J77&gt;31,(32-L77)*0.204,((32-L77)-(32-J77))*0.204)),0)+IF(F77="JOŽ",IF(L77&gt;23,0,IF(J77&gt;23,(24-L77)*0.255,((24-L77)-(24-J77))*0.255)),0)+IF(F77="JPČ",IF(L77&gt;23,0,IF(J77&gt;23,(24-L77)*0.204,((24-L77)-(24-J77))*0.204)),0)+IF(F77="JEČ",IF(L77&gt;15,0,IF(J77&gt;15,(16-L77)*0.102,((16-L77)-(16-J77))*0.102)),0)+IF(F77="JEOF",IF(L77&gt;15,0,IF(J77&gt;15,(16-L77)*0.102,((16-L77)-(16-J77))*0.102)),0)+IF(F77="JnPČ",IF(L77&gt;15,0,IF(J77&gt;15,(16-L77)*0.153,((16-L77)-(16-J77))*0.153)),0)+IF(F77="JnEČ",IF(L77&gt;15,0,IF(J77&gt;15,(16-L77)*0.0765,((16-L77)-(16-J77))*0.0765)),0)+IF(F77="JčPČ",IF(L77&gt;15,0,IF(J77&gt;15,(16-L77)*0.06375,((16-L77)-(16-J77))*0.06375)),0)+IF(F77="JčEČ",IF(L77&gt;15,0,IF(J77&gt;15,(16-L77)*0.051,((16-L77)-(16-J77))*0.051)),0)+IF(F77="NEAK",IF(L77&gt;23,0,IF(J77&gt;23,(24-L77)*0.03444,((24-L77)-(24-J77))*0.03444)),0))</f>
        <v>3.8759999999999999</v>
      </c>
      <c r="Q77" s="11">
        <f t="shared" ref="Q77" si="34">IF(ISERROR(P77*100/N77),0,(P77*100/N77))</f>
        <v>16.149999999999999</v>
      </c>
      <c r="R77" s="10">
        <f t="shared" ref="R77:R80" si="35">IF(Q77&lt;=30,O77+P77,O77+O77*0.3)*IF(G77=1,0.4,IF(G77=2,0.75,IF(G77="1 (kas 4 m. 1 k. nerengiamos)",0.52,1)))*IF(D77="olimpinė",1,IF(M77="Ne",0.5,1))*IF(OR(A$5="Lietuvos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federacija"),IF(OR(J77&lt;8,K77&lt;16),0,1),1)*E77*IF(I77&lt;=1,1,1/I77)*IF(OR(A$5="Lietuvos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22.300800000000002</v>
      </c>
      <c r="S77" s="8"/>
    </row>
    <row r="78" spans="1:19">
      <c r="A78" s="63">
        <v>2</v>
      </c>
      <c r="B78" s="63" t="s">
        <v>73</v>
      </c>
      <c r="C78" s="1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3">
        <f t="shared" si="31"/>
        <v>0</v>
      </c>
      <c r="O78" s="9">
        <f t="shared" si="32"/>
        <v>0</v>
      </c>
      <c r="P78" s="4">
        <f t="shared" ref="P78:P80" si="36">IF(O78=0,0,IF(F78="OŽ",IF(L78&gt;35,0,IF(J78&gt;35,(36-L78)*1.836,((36-L78)-(36-J78))*1.836)),0)+IF(F78="PČ",IF(L78&gt;31,0,IF(J78&gt;31,(32-L78)*1.347,((32-L78)-(32-J78))*1.347)),0)+ IF(F78="PČneol",IF(L78&gt;15,0,IF(J78&gt;15,(16-L78)*0.255,((16-L78)-(16-J78))*0.255)),0)+IF(F78="PŽ",IF(L78&gt;31,0,IF(J78&gt;31,(32-L78)*0.255,((32-L78)-(32-J78))*0.255)),0)+IF(F78="EČ",IF(L78&gt;23,0,IF(J78&gt;23,(24-L78)*0.612,((24-L78)-(24-J78))*0.612)),0)+IF(F78="EČneol",IF(L78&gt;7,0,IF(J78&gt;7,(8-L78)*0.204,((8-L78)-(8-J78))*0.204)),0)+IF(F78="EŽ",IF(L78&gt;23,0,IF(J78&gt;23,(24-L78)*0.204,((24-L78)-(24-J78))*0.204)),0)+IF(F78="PT",IF(L78&gt;31,0,IF(J78&gt;31,(32-L78)*0.204,((32-L78)-(32-J78))*0.204)),0)+IF(F78="JOŽ",IF(L78&gt;23,0,IF(J78&gt;23,(24-L78)*0.255,((24-L78)-(24-J78))*0.255)),0)+IF(F78="JPČ",IF(L78&gt;23,0,IF(J78&gt;23,(24-L78)*0.204,((24-L78)-(24-J78))*0.204)),0)+IF(F78="JEČ",IF(L78&gt;15,0,IF(J78&gt;15,(16-L78)*0.102,((16-L78)-(16-J78))*0.102)),0)+IF(F78="JEOF",IF(L78&gt;15,0,IF(J78&gt;15,(16-L78)*0.102,((16-L78)-(16-J78))*0.102)),0)+IF(F78="JnPČ",IF(L78&gt;15,0,IF(J78&gt;15,(16-L78)*0.153,((16-L78)-(16-J78))*0.153)),0)+IF(F78="JnEČ",IF(L78&gt;15,0,IF(J78&gt;15,(16-L78)*0.0765,((16-L78)-(16-J78))*0.0765)),0)+IF(F78="JčPČ",IF(L78&gt;15,0,IF(J78&gt;15,(16-L78)*0.06375,((16-L78)-(16-J78))*0.06375)),0)+IF(F78="JčEČ",IF(L78&gt;15,0,IF(J78&gt;15,(16-L78)*0.051,((16-L78)-(16-J78))*0.051)),0)+IF(F78="NEAK",IF(L78&gt;23,0,IF(J78&gt;23,(24-L78)*0.03444,((24-L78)-(24-J78))*0.03444)),0))</f>
        <v>0</v>
      </c>
      <c r="Q78" s="11">
        <f t="shared" ref="Q78:Q80" si="37">IF(ISERROR(P78*100/N78),0,(P78*100/N78))</f>
        <v>0</v>
      </c>
      <c r="R78" s="10">
        <f t="shared" si="35"/>
        <v>0</v>
      </c>
      <c r="S78" s="8"/>
    </row>
    <row r="79" spans="1:19">
      <c r="A79" s="63">
        <v>3</v>
      </c>
      <c r="B79" s="63"/>
      <c r="C79" s="1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">
        <f t="shared" si="31"/>
        <v>0</v>
      </c>
      <c r="O79" s="9">
        <f t="shared" si="32"/>
        <v>0</v>
      </c>
      <c r="P79" s="4">
        <f t="shared" si="36"/>
        <v>0</v>
      </c>
      <c r="Q79" s="11">
        <f t="shared" si="37"/>
        <v>0</v>
      </c>
      <c r="R79" s="10">
        <f t="shared" si="35"/>
        <v>0</v>
      </c>
      <c r="S79" s="8"/>
    </row>
    <row r="80" spans="1:19">
      <c r="A80" s="63">
        <v>4</v>
      </c>
      <c r="B80" s="63"/>
      <c r="C80" s="1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3">
        <f t="shared" si="31"/>
        <v>0</v>
      </c>
      <c r="O80" s="9">
        <f t="shared" si="32"/>
        <v>0</v>
      </c>
      <c r="P80" s="4">
        <f t="shared" si="36"/>
        <v>0</v>
      </c>
      <c r="Q80" s="11">
        <f t="shared" si="37"/>
        <v>0</v>
      </c>
      <c r="R80" s="10">
        <f t="shared" si="35"/>
        <v>0</v>
      </c>
      <c r="S80" s="8"/>
    </row>
    <row r="81" spans="1:18" ht="15" customHeight="1">
      <c r="A81" s="75" t="s">
        <v>36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7"/>
      <c r="R81" s="10">
        <f>SUM(R77:R80)</f>
        <v>22.300800000000002</v>
      </c>
    </row>
    <row r="82" spans="1:18" ht="15.75">
      <c r="A82" s="24" t="s">
        <v>74</v>
      </c>
      <c r="B82" s="2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</row>
    <row r="83" spans="1:18">
      <c r="A83" s="49" t="s">
        <v>48</v>
      </c>
      <c r="B83" s="49"/>
      <c r="C83" s="49"/>
      <c r="D83" s="49"/>
      <c r="E83" s="49"/>
      <c r="F83" s="49"/>
      <c r="G83" s="49"/>
      <c r="H83" s="49"/>
      <c r="I83" s="49"/>
      <c r="J83" s="15"/>
      <c r="K83" s="15"/>
      <c r="L83" s="15"/>
      <c r="M83" s="15"/>
      <c r="N83" s="15"/>
      <c r="O83" s="15"/>
      <c r="P83" s="15"/>
      <c r="Q83" s="15"/>
      <c r="R83" s="16"/>
    </row>
    <row r="84" spans="1:18" s="8" customFormat="1">
      <c r="A84" s="49"/>
      <c r="B84" s="49"/>
      <c r="C84" s="49"/>
      <c r="D84" s="49"/>
      <c r="E84" s="49"/>
      <c r="F84" s="49"/>
      <c r="G84" s="49"/>
      <c r="H84" s="49"/>
      <c r="I84" s="49"/>
      <c r="J84" s="15"/>
      <c r="K84" s="15"/>
      <c r="L84" s="15"/>
      <c r="M84" s="15"/>
      <c r="N84" s="15"/>
      <c r="O84" s="15"/>
      <c r="P84" s="15"/>
      <c r="Q84" s="15"/>
      <c r="R84" s="16"/>
    </row>
    <row r="85" spans="1:18">
      <c r="A85" s="69" t="s">
        <v>75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59"/>
      <c r="R85" s="8"/>
    </row>
    <row r="86" spans="1:18" ht="18">
      <c r="A86" s="71" t="s">
        <v>27</v>
      </c>
      <c r="B86" s="72"/>
      <c r="C86" s="72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9"/>
      <c r="R86" s="8"/>
    </row>
    <row r="87" spans="1:18">
      <c r="A87" s="73" t="s">
        <v>76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59"/>
      <c r="R87" s="8"/>
    </row>
    <row r="88" spans="1:18">
      <c r="A88" s="63">
        <v>1</v>
      </c>
      <c r="B88" s="63" t="s">
        <v>77</v>
      </c>
      <c r="C88" s="12" t="s">
        <v>29</v>
      </c>
      <c r="D88" s="63" t="s">
        <v>30</v>
      </c>
      <c r="E88" s="63">
        <v>2</v>
      </c>
      <c r="F88" s="63" t="s">
        <v>78</v>
      </c>
      <c r="G88" s="63">
        <v>1</v>
      </c>
      <c r="H88" s="63" t="s">
        <v>32</v>
      </c>
      <c r="I88" s="63"/>
      <c r="J88" s="63">
        <v>70</v>
      </c>
      <c r="K88" s="63">
        <v>39</v>
      </c>
      <c r="L88" s="63">
        <v>3</v>
      </c>
      <c r="M88" s="63" t="s">
        <v>32</v>
      </c>
      <c r="N88" s="3">
        <f t="shared" ref="N88:N91" si="38">(IF(F88="OŽ",IF(L88=1,550.8,IF(L88=2,426.38,IF(L88=3,342.14,IF(L88=4,181.44,IF(L88=5,168.48,IF(L88=6,155.52,IF(L88=7,148.5,IF(L88=8,144,0))))))))+IF(L88&lt;=8,0,IF(L88&lt;=16,137.7,IF(L88&lt;=24,108,IF(L88&lt;=32,80.1,IF(L88&lt;=36,52.2,0)))))-IF(L88&lt;=8,0,IF(L88&lt;=16,(L88-9)*2.754,IF(L88&lt;=24,(L88-17)* 2.754,IF(L88&lt;=32,(L88-25)* 2.754,IF(L88&lt;=36,(L88-33)*2.754,0))))),0)+IF(F88="PČ",IF(L88=1,449,IF(L88=2,314.6,IF(L88=3,238,IF(L88=4,172,IF(L88=5,159,IF(L88=6,145,IF(L88=7,132,IF(L88=8,119,0))))))))+IF(L88&lt;=8,0,IF(L88&lt;=16,88,IF(L88&lt;=24,55,IF(L88&lt;=32,22,0))))-IF(L88&lt;=8,0,IF(L88&lt;=16,(L88-9)*2.245,IF(L88&lt;=24,(L88-17)*2.245,IF(L88&lt;=32,(L88-25)*2.245,0)))),0)+IF(F88="PČneol",IF(L88=1,85,IF(L88=2,64.61,IF(L88=3,50.76,IF(L88=4,16.25,IF(L88=5,15,IF(L88=6,13.75,IF(L88=7,12.5,IF(L88=8,11.25,0))))))))+IF(L88&lt;=8,0,IF(L88&lt;=16,9,0))-IF(L88&lt;=8,0,IF(L88&lt;=16,(L88-9)*0.425,0)),0)+IF(F88="PŽ",IF(L88=1,85,IF(L88=2,59.5,IF(L88=3,45,IF(L88=4,32.5,IF(L88=5,30,IF(L88=6,27.5,IF(L88=7,25,IF(L88=8,22.5,0))))))))+IF(L88&lt;=8,0,IF(L88&lt;=16,19,IF(L88&lt;=24,13,IF(L88&lt;=32,8,0))))-IF(L88&lt;=8,0,IF(L88&lt;=16,(L88-9)*0.425,IF(L88&lt;=24,(L88-17)*0.425,IF(L88&lt;=32,(L88-25)*0.425,0)))),0)+IF(F88="EČ",IF(L88=1,204,IF(L88=2,156.24,IF(L88=3,123.84,IF(L88=4,72,IF(L88=5,66,IF(L88=6,60,IF(L88=7,54,IF(L88=8,48,0))))))))+IF(L88&lt;=8,0,IF(L88&lt;=16,40,IF(L88&lt;=24,25,0)))-IF(L88&lt;=8,0,IF(L88&lt;=16,(L88-9)*1.02,IF(L88&lt;=24,(L88-17)*1.02,0))),0)+IF(F88="EČneol",IF(L88=1,68,IF(L88=2,51.69,IF(L88=3,40.61,IF(L88=4,13,IF(L88=5,12,IF(L88=6,11,IF(L88=7,10,IF(L88=8,9,0)))))))))+IF(F88="EŽ",IF(L88=1,68,IF(L88=2,47.6,IF(L88=3,36,IF(L88=4,18,IF(L88=5,16.5,IF(L88=6,15,IF(L88=7,13.5,IF(L88=8,12,0))))))))+IF(L88&lt;=8,0,IF(L88&lt;=16,10,IF(L88&lt;=24,6,0)))-IF(L88&lt;=8,0,IF(L88&lt;=16,(L88-9)*0.34,IF(L88&lt;=24,(L88-17)*0.34,0))),0)+IF(F88="PT",IF(L88=1,68,IF(L88=2,52.08,IF(L88=3,41.28,IF(L88=4,24,IF(L88=5,22,IF(L88=6,20,IF(L88=7,18,IF(L88=8,16,0))))))))+IF(L88&lt;=8,0,IF(L88&lt;=16,13,IF(L88&lt;=24,9,IF(L88&lt;=32,4,0))))-IF(L88&lt;=8,0,IF(L88&lt;=16,(L88-9)*0.34,IF(L88&lt;=24,(L88-17)*0.34,IF(L88&lt;=32,(L88-25)*0.34,0)))),0)+IF(F88="JOŽ",IF(L88=1,85,IF(L88=2,59.5,IF(L88=3,45,IF(L88=4,32.5,IF(L88=5,30,IF(L88=6,27.5,IF(L88=7,25,IF(L88=8,22.5,0))))))))+IF(L88&lt;=8,0,IF(L88&lt;=16,19,IF(L88&lt;=24,13,0)))-IF(L88&lt;=8,0,IF(L88&lt;=16,(L88-9)*0.425,IF(L88&lt;=24,(L88-17)*0.425,0))),0)+IF(F88="JPČ",IF(L88=1,68,IF(L88=2,47.6,IF(L88=3,36,IF(L88=4,26,IF(L88=5,24,IF(L88=6,22,IF(L88=7,20,IF(L88=8,18,0))))))))+IF(L88&lt;=8,0,IF(L88&lt;=16,13,IF(L88&lt;=24,9,0)))-IF(L88&lt;=8,0,IF(L88&lt;=16,(L88-9)*0.34,IF(L88&lt;=24,(L88-17)*0.34,0))),0)+IF(F88="JEČ",IF(L88=1,34,IF(L88=2,26.04,IF(L88=3,20.6,IF(L88=4,12,IF(L88=5,11,IF(L88=6,10,IF(L88=7,9,IF(L88=8,8,0))))))))+IF(L88&lt;=8,0,IF(L88&lt;=16,6,0))-IF(L88&lt;=8,0,IF(L88&lt;=16,(L88-9)*0.17,0)),0)+IF(F88="JEOF",IF(L88=1,34,IF(L88=2,26.04,IF(L88=3,20.6,IF(L88=4,12,IF(L88=5,11,IF(L88=6,10,IF(L88=7,9,IF(L88=8,8,0))))))))+IF(L88&lt;=8,0,IF(L88&lt;=16,6,0))-IF(L88&lt;=8,0,IF(L88&lt;=16,(L88-9)*0.17,0)),0)+IF(F88="JnPČ",IF(L88=1,51,IF(L88=2,35.7,IF(L88=3,27,IF(L88=4,19.5,IF(L88=5,18,IF(L88=6,16.5,IF(L88=7,15,IF(L88=8,13.5,0))))))))+IF(L88&lt;=8,0,IF(L88&lt;=16,10,0))-IF(L88&lt;=8,0,IF(L88&lt;=16,(L88-9)*0.255,0)),0)+IF(F88="JnEČ",IF(L88=1,25.5,IF(L88=2,19.53,IF(L88=3,15.48,IF(L88=4,9,IF(L88=5,8.25,IF(L88=6,7.5,IF(L88=7,6.75,IF(L88=8,6,0))))))))+IF(L88&lt;=8,0,IF(L88&lt;=16,5,0))-IF(L88&lt;=8,0,IF(L88&lt;=16,(L88-9)*0.1275,0)),0)+IF(F88="JčPČ",IF(L88=1,21.25,IF(L88=2,14.5,IF(L88=3,11.5,IF(L88=4,7,IF(L88=5,6.5,IF(L88=6,6,IF(L88=7,5.5,IF(L88=8,5,0))))))))+IF(L88&lt;=8,0,IF(L88&lt;=16,4,0))-IF(L88&lt;=8,0,IF(L88&lt;=16,(L88-9)*0.10625,0)),0)+IF(F88="JčEČ",IF(L88=1,17,IF(L88=2,13.02,IF(L88=3,10.32,IF(L88=4,6,IF(L88=5,5.5,IF(L88=6,5,IF(L88=7,4.5,IF(L88=8,4,0))))))))+IF(L88&lt;=8,0,IF(L88&lt;=16,3,0))-IF(L88&lt;=8,0,IF(L88&lt;=16,(L88-9)*0.085,0)),0)+IF(F88="NEAK",IF(L88=1,11.48,IF(L88=2,8.79,IF(L88=3,6.97,IF(L88=4,4.05,IF(L88=5,3.71,IF(L88=6,3.38,IF(L88=7,3.04,IF(L88=8,2.7,0))))))))+IF(L88&lt;=8,0,IF(L88&lt;=16,2,IF(L88&lt;=24,1.3,0)))-IF(L88&lt;=8,0,IF(L88&lt;=16,(L88-9)*0.0574,IF(L88&lt;=24,(L88-17)*0.0574,0))),0))*IF(L88&lt;0,1,IF(OR(F88="PČ",F88="PŽ",F88="PT"),IF(J88&lt;32,J88/32,1),1))* IF(L88&lt;0,1,IF(OR(F88="EČ",F88="EŽ",F88="JOŽ",F88="JPČ",F88="NEAK"),IF(J88&lt;24,J88/24,1),1))*IF(L88&lt;0,1,IF(OR(F88="PČneol",F88="JEČ",F88="JEOF",F88="JnPČ",F88="JnEČ",F88="JčPČ",F88="JčEČ"),IF(J88&lt;16,J88/16,1),1))*IF(L88&lt;0,1,IF(F88="EČneol",IF(J88&lt;8,J88/8,1),1))</f>
        <v>27</v>
      </c>
      <c r="O88" s="9">
        <f t="shared" ref="O88:O91" si="39">IF(F88="OŽ",N88,IF(H88="Ne",IF(J88*0.3&lt;J88-L88,N88,0),IF(J88*0.1&lt;J88-L88,N88,0)))</f>
        <v>27</v>
      </c>
      <c r="P88" s="4">
        <f t="shared" ref="P88" si="40">IF(O88=0,0,IF(F88="OŽ",IF(L88&gt;35,0,IF(J88&gt;35,(36-L88)*1.836,((36-L88)-(36-J88))*1.836)),0)+IF(F88="PČ",IF(L88&gt;31,0,IF(J88&gt;31,(32-L88)*1.347,((32-L88)-(32-J88))*1.347)),0)+ IF(F88="PČneol",IF(L88&gt;15,0,IF(J88&gt;15,(16-L88)*0.255,((16-L88)-(16-J88))*0.255)),0)+IF(F88="PŽ",IF(L88&gt;31,0,IF(J88&gt;31,(32-L88)*0.255,((32-L88)-(32-J88))*0.255)),0)+IF(F88="EČ",IF(L88&gt;23,0,IF(J88&gt;23,(24-L88)*0.612,((24-L88)-(24-J88))*0.612)),0)+IF(F88="EČneol",IF(L88&gt;7,0,IF(J88&gt;7,(8-L88)*0.204,((8-L88)-(8-J88))*0.204)),0)+IF(F88="EŽ",IF(L88&gt;23,0,IF(J88&gt;23,(24-L88)*0.204,((24-L88)-(24-J88))*0.204)),0)+IF(F88="PT",IF(L88&gt;31,0,IF(J88&gt;31,(32-L88)*0.204,((32-L88)-(32-J88))*0.204)),0)+IF(F88="JOŽ",IF(L88&gt;23,0,IF(J88&gt;23,(24-L88)*0.255,((24-L88)-(24-J88))*0.255)),0)+IF(F88="JPČ",IF(L88&gt;23,0,IF(J88&gt;23,(24-L88)*0.204,((24-L88)-(24-J88))*0.204)),0)+IF(F88="JEČ",IF(L88&gt;15,0,IF(J88&gt;15,(16-L88)*0.102,((16-L88)-(16-J88))*0.102)),0)+IF(F88="JEOF",IF(L88&gt;15,0,IF(J88&gt;15,(16-L88)*0.102,((16-L88)-(16-J88))*0.102)),0)+IF(F88="JnPČ",IF(L88&gt;15,0,IF(J88&gt;15,(16-L88)*0.153,((16-L88)-(16-J88))*0.153)),0)+IF(F88="JnEČ",IF(L88&gt;15,0,IF(J88&gt;15,(16-L88)*0.0765,((16-L88)-(16-J88))*0.0765)),0)+IF(F88="JčPČ",IF(L88&gt;15,0,IF(J88&gt;15,(16-L88)*0.06375,((16-L88)-(16-J88))*0.06375)),0)+IF(F88="JčEČ",IF(L88&gt;15,0,IF(J88&gt;15,(16-L88)*0.051,((16-L88)-(16-J88))*0.051)),0)+IF(F88="NEAK",IF(L88&gt;23,0,IF(J88&gt;23,(24-L88)*0.03444,((24-L88)-(24-J88))*0.03444)),0))</f>
        <v>1.9889999999999999</v>
      </c>
      <c r="Q88" s="11">
        <f t="shared" ref="Q88" si="41">IF(ISERROR(P88*100/N88),0,(P88*100/N88))</f>
        <v>7.3666666666666663</v>
      </c>
      <c r="R88" s="10">
        <f t="shared" ref="R88:R91" si="42">IF(Q88&lt;=30,O88+P88,O88+O88*0.3)*IF(G88=1,0.4,IF(G88=2,0.75,IF(G88="1 (kas 4 m. 1 k. nerengiamos)",0.52,1)))*IF(D88="olimpinė",1,IF(M88="Ne",0.5,1))*IF(OR(A$5="Lietuvos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federacija"),IF(OR(J88&lt;8,K88&lt;16),0,1),1)*E88*IF(I88&lt;=1,1,1/I88)*IF(OR(A$5="Lietuvos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23.191200000000002</v>
      </c>
    </row>
    <row r="89" spans="1:18">
      <c r="A89" s="63">
        <v>2</v>
      </c>
      <c r="B89" s="63" t="s">
        <v>79</v>
      </c>
      <c r="C89" s="1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3">
        <f t="shared" si="38"/>
        <v>0</v>
      </c>
      <c r="O89" s="9">
        <f t="shared" si="39"/>
        <v>0</v>
      </c>
      <c r="P89" s="4">
        <f t="shared" ref="P89:P91" si="43">IF(O89=0,0,IF(F89="OŽ",IF(L89&gt;35,0,IF(J89&gt;35,(36-L89)*1.836,((36-L89)-(36-J89))*1.836)),0)+IF(F89="PČ",IF(L89&gt;31,0,IF(J89&gt;31,(32-L89)*1.347,((32-L89)-(32-J89))*1.347)),0)+ IF(F89="PČneol",IF(L89&gt;15,0,IF(J89&gt;15,(16-L89)*0.255,((16-L89)-(16-J89))*0.255)),0)+IF(F89="PŽ",IF(L89&gt;31,0,IF(J89&gt;31,(32-L89)*0.255,((32-L89)-(32-J89))*0.255)),0)+IF(F89="EČ",IF(L89&gt;23,0,IF(J89&gt;23,(24-L89)*0.612,((24-L89)-(24-J89))*0.612)),0)+IF(F89="EČneol",IF(L89&gt;7,0,IF(J89&gt;7,(8-L89)*0.204,((8-L89)-(8-J89))*0.204)),0)+IF(F89="EŽ",IF(L89&gt;23,0,IF(J89&gt;23,(24-L89)*0.204,((24-L89)-(24-J89))*0.204)),0)+IF(F89="PT",IF(L89&gt;31,0,IF(J89&gt;31,(32-L89)*0.204,((32-L89)-(32-J89))*0.204)),0)+IF(F89="JOŽ",IF(L89&gt;23,0,IF(J89&gt;23,(24-L89)*0.255,((24-L89)-(24-J89))*0.255)),0)+IF(F89="JPČ",IF(L89&gt;23,0,IF(J89&gt;23,(24-L89)*0.204,((24-L89)-(24-J89))*0.204)),0)+IF(F89="JEČ",IF(L89&gt;15,0,IF(J89&gt;15,(16-L89)*0.102,((16-L89)-(16-J89))*0.102)),0)+IF(F89="JEOF",IF(L89&gt;15,0,IF(J89&gt;15,(16-L89)*0.102,((16-L89)-(16-J89))*0.102)),0)+IF(F89="JnPČ",IF(L89&gt;15,0,IF(J89&gt;15,(16-L89)*0.153,((16-L89)-(16-J89))*0.153)),0)+IF(F89="JnEČ",IF(L89&gt;15,0,IF(J89&gt;15,(16-L89)*0.0765,((16-L89)-(16-J89))*0.0765)),0)+IF(F89="JčPČ",IF(L89&gt;15,0,IF(J89&gt;15,(16-L89)*0.06375,((16-L89)-(16-J89))*0.06375)),0)+IF(F89="JčEČ",IF(L89&gt;15,0,IF(J89&gt;15,(16-L89)*0.051,((16-L89)-(16-J89))*0.051)),0)+IF(F89="NEAK",IF(L89&gt;23,0,IF(J89&gt;23,(24-L89)*0.03444,((24-L89)-(24-J89))*0.03444)),0))</f>
        <v>0</v>
      </c>
      <c r="Q89" s="11">
        <f t="shared" ref="Q89:Q91" si="44">IF(ISERROR(P89*100/N89),0,(P89*100/N89))</f>
        <v>0</v>
      </c>
      <c r="R89" s="10">
        <f t="shared" si="42"/>
        <v>0</v>
      </c>
    </row>
    <row r="90" spans="1:18">
      <c r="A90" s="63">
        <v>3</v>
      </c>
      <c r="B90" s="63" t="s">
        <v>80</v>
      </c>
      <c r="C90" s="12" t="s">
        <v>29</v>
      </c>
      <c r="D90" s="63" t="s">
        <v>30</v>
      </c>
      <c r="E90" s="63">
        <v>2</v>
      </c>
      <c r="F90" s="63" t="s">
        <v>78</v>
      </c>
      <c r="G90" s="63">
        <v>1</v>
      </c>
      <c r="H90" s="63" t="s">
        <v>32</v>
      </c>
      <c r="I90" s="63"/>
      <c r="J90" s="63">
        <v>70</v>
      </c>
      <c r="K90" s="63">
        <v>39</v>
      </c>
      <c r="L90" s="63">
        <v>16</v>
      </c>
      <c r="M90" s="63" t="s">
        <v>32</v>
      </c>
      <c r="N90" s="3">
        <f t="shared" si="38"/>
        <v>8.2149999999999999</v>
      </c>
      <c r="O90" s="9">
        <f t="shared" si="39"/>
        <v>8.2149999999999999</v>
      </c>
      <c r="P90" s="4">
        <f t="shared" si="43"/>
        <v>0</v>
      </c>
      <c r="Q90" s="11">
        <f t="shared" si="44"/>
        <v>0</v>
      </c>
      <c r="R90" s="10">
        <f t="shared" si="42"/>
        <v>6.5720000000000001</v>
      </c>
    </row>
    <row r="91" spans="1:18">
      <c r="A91" s="63">
        <v>4</v>
      </c>
      <c r="B91" s="63" t="s">
        <v>81</v>
      </c>
      <c r="C91" s="1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3">
        <f t="shared" si="38"/>
        <v>0</v>
      </c>
      <c r="O91" s="9">
        <f t="shared" si="39"/>
        <v>0</v>
      </c>
      <c r="P91" s="4">
        <f t="shared" si="43"/>
        <v>0</v>
      </c>
      <c r="Q91" s="11">
        <f t="shared" si="44"/>
        <v>0</v>
      </c>
      <c r="R91" s="10">
        <f t="shared" si="42"/>
        <v>0</v>
      </c>
    </row>
    <row r="92" spans="1:18">
      <c r="A92" s="75" t="s">
        <v>36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7"/>
      <c r="R92" s="10">
        <f>SUM(R88:R91)</f>
        <v>29.763200000000001</v>
      </c>
    </row>
    <row r="93" spans="1:18" ht="15.75">
      <c r="A93" s="24" t="s">
        <v>82</v>
      </c>
      <c r="B93" s="2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6"/>
    </row>
    <row r="94" spans="1:18">
      <c r="A94" s="49" t="s">
        <v>48</v>
      </c>
      <c r="B94" s="49"/>
      <c r="C94" s="49"/>
      <c r="D94" s="49"/>
      <c r="E94" s="49"/>
      <c r="F94" s="49"/>
      <c r="G94" s="49"/>
      <c r="H94" s="49"/>
      <c r="I94" s="49"/>
      <c r="J94" s="15"/>
      <c r="K94" s="15"/>
      <c r="L94" s="15"/>
      <c r="M94" s="15"/>
      <c r="N94" s="15"/>
      <c r="O94" s="15"/>
      <c r="P94" s="15"/>
      <c r="Q94" s="15"/>
      <c r="R94" s="16"/>
    </row>
    <row r="95" spans="1:18" s="8" customFormat="1">
      <c r="A95" s="49"/>
      <c r="B95" s="49"/>
      <c r="C95" s="49"/>
      <c r="D95" s="49"/>
      <c r="E95" s="49"/>
      <c r="F95" s="49"/>
      <c r="G95" s="49"/>
      <c r="H95" s="49"/>
      <c r="I95" s="49"/>
      <c r="J95" s="15"/>
      <c r="K95" s="15"/>
      <c r="L95" s="15"/>
      <c r="M95" s="15"/>
      <c r="N95" s="15"/>
      <c r="O95" s="15"/>
      <c r="P95" s="15"/>
      <c r="Q95" s="15"/>
      <c r="R95" s="16"/>
    </row>
    <row r="96" spans="1:18">
      <c r="A96" s="69" t="s">
        <v>83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59"/>
      <c r="R96" s="8"/>
    </row>
    <row r="97" spans="1:18" ht="18">
      <c r="A97" s="71" t="s">
        <v>27</v>
      </c>
      <c r="B97" s="72"/>
      <c r="C97" s="72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9"/>
      <c r="R97" s="8"/>
    </row>
    <row r="98" spans="1:18">
      <c r="A98" s="73" t="s">
        <v>84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59"/>
      <c r="R98" s="8"/>
    </row>
    <row r="99" spans="1:18">
      <c r="A99" s="63">
        <v>1</v>
      </c>
      <c r="B99" s="63" t="s">
        <v>85</v>
      </c>
      <c r="C99" s="12" t="s">
        <v>42</v>
      </c>
      <c r="D99" s="63" t="s">
        <v>30</v>
      </c>
      <c r="E99" s="63">
        <v>2</v>
      </c>
      <c r="F99" s="63" t="s">
        <v>78</v>
      </c>
      <c r="G99" s="63">
        <v>1</v>
      </c>
      <c r="H99" s="63" t="s">
        <v>32</v>
      </c>
      <c r="I99" s="63"/>
      <c r="J99" s="63">
        <v>66</v>
      </c>
      <c r="K99" s="63">
        <v>38</v>
      </c>
      <c r="L99" s="63">
        <v>9</v>
      </c>
      <c r="M99" s="63" t="s">
        <v>32</v>
      </c>
      <c r="N99" s="3">
        <f t="shared" ref="N99:N102" si="45">(IF(F99="OŽ",IF(L99=1,550.8,IF(L99=2,426.38,IF(L99=3,342.14,IF(L99=4,181.44,IF(L99=5,168.48,IF(L99=6,155.52,IF(L99=7,148.5,IF(L99=8,144,0))))))))+IF(L99&lt;=8,0,IF(L99&lt;=16,137.7,IF(L99&lt;=24,108,IF(L99&lt;=32,80.1,IF(L99&lt;=36,52.2,0)))))-IF(L99&lt;=8,0,IF(L99&lt;=16,(L99-9)*2.754,IF(L99&lt;=24,(L99-17)* 2.754,IF(L99&lt;=32,(L99-25)* 2.754,IF(L99&lt;=36,(L99-33)*2.754,0))))),0)+IF(F99="PČ",IF(L99=1,449,IF(L99=2,314.6,IF(L99=3,238,IF(L99=4,172,IF(L99=5,159,IF(L99=6,145,IF(L99=7,132,IF(L99=8,119,0))))))))+IF(L99&lt;=8,0,IF(L99&lt;=16,88,IF(L99&lt;=24,55,IF(L99&lt;=32,22,0))))-IF(L99&lt;=8,0,IF(L99&lt;=16,(L99-9)*2.245,IF(L99&lt;=24,(L99-17)*2.245,IF(L99&lt;=32,(L99-25)*2.245,0)))),0)+IF(F99="PČneol",IF(L99=1,85,IF(L99=2,64.61,IF(L99=3,50.76,IF(L99=4,16.25,IF(L99=5,15,IF(L99=6,13.75,IF(L99=7,12.5,IF(L99=8,11.25,0))))))))+IF(L99&lt;=8,0,IF(L99&lt;=16,9,0))-IF(L99&lt;=8,0,IF(L99&lt;=16,(L99-9)*0.425,0)),0)+IF(F99="PŽ",IF(L99=1,85,IF(L99=2,59.5,IF(L99=3,45,IF(L99=4,32.5,IF(L99=5,30,IF(L99=6,27.5,IF(L99=7,25,IF(L99=8,22.5,0))))))))+IF(L99&lt;=8,0,IF(L99&lt;=16,19,IF(L99&lt;=24,13,IF(L99&lt;=32,8,0))))-IF(L99&lt;=8,0,IF(L99&lt;=16,(L99-9)*0.425,IF(L99&lt;=24,(L99-17)*0.425,IF(L99&lt;=32,(L99-25)*0.425,0)))),0)+IF(F99="EČ",IF(L99=1,204,IF(L99=2,156.24,IF(L99=3,123.84,IF(L99=4,72,IF(L99=5,66,IF(L99=6,60,IF(L99=7,54,IF(L99=8,48,0))))))))+IF(L99&lt;=8,0,IF(L99&lt;=16,40,IF(L99&lt;=24,25,0)))-IF(L99&lt;=8,0,IF(L99&lt;=16,(L99-9)*1.02,IF(L99&lt;=24,(L99-17)*1.02,0))),0)+IF(F99="EČneol",IF(L99=1,68,IF(L99=2,51.69,IF(L99=3,40.61,IF(L99=4,13,IF(L99=5,12,IF(L99=6,11,IF(L99=7,10,IF(L99=8,9,0)))))))))+IF(F99="EŽ",IF(L99=1,68,IF(L99=2,47.6,IF(L99=3,36,IF(L99=4,18,IF(L99=5,16.5,IF(L99=6,15,IF(L99=7,13.5,IF(L99=8,12,0))))))))+IF(L99&lt;=8,0,IF(L99&lt;=16,10,IF(L99&lt;=24,6,0)))-IF(L99&lt;=8,0,IF(L99&lt;=16,(L99-9)*0.34,IF(L99&lt;=24,(L99-17)*0.34,0))),0)+IF(F99="PT",IF(L99=1,68,IF(L99=2,52.08,IF(L99=3,41.28,IF(L99=4,24,IF(L99=5,22,IF(L99=6,20,IF(L99=7,18,IF(L99=8,16,0))))))))+IF(L99&lt;=8,0,IF(L99&lt;=16,13,IF(L99&lt;=24,9,IF(L99&lt;=32,4,0))))-IF(L99&lt;=8,0,IF(L99&lt;=16,(L99-9)*0.34,IF(L99&lt;=24,(L99-17)*0.34,IF(L99&lt;=32,(L99-25)*0.34,0)))),0)+IF(F99="JOŽ",IF(L99=1,85,IF(L99=2,59.5,IF(L99=3,45,IF(L99=4,32.5,IF(L99=5,30,IF(L99=6,27.5,IF(L99=7,25,IF(L99=8,22.5,0))))))))+IF(L99&lt;=8,0,IF(L99&lt;=16,19,IF(L99&lt;=24,13,0)))-IF(L99&lt;=8,0,IF(L99&lt;=16,(L99-9)*0.425,IF(L99&lt;=24,(L99-17)*0.425,0))),0)+IF(F99="JPČ",IF(L99=1,68,IF(L99=2,47.6,IF(L99=3,36,IF(L99=4,26,IF(L99=5,24,IF(L99=6,22,IF(L99=7,20,IF(L99=8,18,0))))))))+IF(L99&lt;=8,0,IF(L99&lt;=16,13,IF(L99&lt;=24,9,0)))-IF(L99&lt;=8,0,IF(L99&lt;=16,(L99-9)*0.34,IF(L99&lt;=24,(L99-17)*0.34,0))),0)+IF(F99="JEČ",IF(L99=1,34,IF(L99=2,26.04,IF(L99=3,20.6,IF(L99=4,12,IF(L99=5,11,IF(L99=6,10,IF(L99=7,9,IF(L99=8,8,0))))))))+IF(L99&lt;=8,0,IF(L99&lt;=16,6,0))-IF(L99&lt;=8,0,IF(L99&lt;=16,(L99-9)*0.17,0)),0)+IF(F99="JEOF",IF(L99=1,34,IF(L99=2,26.04,IF(L99=3,20.6,IF(L99=4,12,IF(L99=5,11,IF(L99=6,10,IF(L99=7,9,IF(L99=8,8,0))))))))+IF(L99&lt;=8,0,IF(L99&lt;=16,6,0))-IF(L99&lt;=8,0,IF(L99&lt;=16,(L99-9)*0.17,0)),0)+IF(F99="JnPČ",IF(L99=1,51,IF(L99=2,35.7,IF(L99=3,27,IF(L99=4,19.5,IF(L99=5,18,IF(L99=6,16.5,IF(L99=7,15,IF(L99=8,13.5,0))))))))+IF(L99&lt;=8,0,IF(L99&lt;=16,10,0))-IF(L99&lt;=8,0,IF(L99&lt;=16,(L99-9)*0.255,0)),0)+IF(F99="JnEČ",IF(L99=1,25.5,IF(L99=2,19.53,IF(L99=3,15.48,IF(L99=4,9,IF(L99=5,8.25,IF(L99=6,7.5,IF(L99=7,6.75,IF(L99=8,6,0))))))))+IF(L99&lt;=8,0,IF(L99&lt;=16,5,0))-IF(L99&lt;=8,0,IF(L99&lt;=16,(L99-9)*0.1275,0)),0)+IF(F99="JčPČ",IF(L99=1,21.25,IF(L99=2,14.5,IF(L99=3,11.5,IF(L99=4,7,IF(L99=5,6.5,IF(L99=6,6,IF(L99=7,5.5,IF(L99=8,5,0))))))))+IF(L99&lt;=8,0,IF(L99&lt;=16,4,0))-IF(L99&lt;=8,0,IF(L99&lt;=16,(L99-9)*0.10625,0)),0)+IF(F99="JčEČ",IF(L99=1,17,IF(L99=2,13.02,IF(L99=3,10.32,IF(L99=4,6,IF(L99=5,5.5,IF(L99=6,5,IF(L99=7,4.5,IF(L99=8,4,0))))))))+IF(L99&lt;=8,0,IF(L99&lt;=16,3,0))-IF(L99&lt;=8,0,IF(L99&lt;=16,(L99-9)*0.085,0)),0)+IF(F99="NEAK",IF(L99=1,11.48,IF(L99=2,8.79,IF(L99=3,6.97,IF(L99=4,4.05,IF(L99=5,3.71,IF(L99=6,3.38,IF(L99=7,3.04,IF(L99=8,2.7,0))))))))+IF(L99&lt;=8,0,IF(L99&lt;=16,2,IF(L99&lt;=24,1.3,0)))-IF(L99&lt;=8,0,IF(L99&lt;=16,(L99-9)*0.0574,IF(L99&lt;=24,(L99-17)*0.0574,0))),0))*IF(L99&lt;0,1,IF(OR(F99="PČ",F99="PŽ",F99="PT"),IF(J99&lt;32,J99/32,1),1))* IF(L99&lt;0,1,IF(OR(F99="EČ",F99="EŽ",F99="JOŽ",F99="JPČ",F99="NEAK"),IF(J99&lt;24,J99/24,1),1))*IF(L99&lt;0,1,IF(OR(F99="PČneol",F99="JEČ",F99="JEOF",F99="JnPČ",F99="JnEČ",F99="JčPČ",F99="JčEČ"),IF(J99&lt;16,J99/16,1),1))*IF(L99&lt;0,1,IF(F99="EČneol",IF(J99&lt;8,J99/8,1),1))</f>
        <v>10</v>
      </c>
      <c r="O99" s="9">
        <f t="shared" ref="O99:O102" si="46">IF(F99="OŽ",N99,IF(H99="Ne",IF(J99*0.3&lt;J99-L99,N99,0),IF(J99*0.1&lt;J99-L99,N99,0)))</f>
        <v>10</v>
      </c>
      <c r="P99" s="4">
        <f t="shared" ref="P99" si="47">IF(O99=0,0,IF(F99="OŽ",IF(L99&gt;35,0,IF(J99&gt;35,(36-L99)*1.836,((36-L99)-(36-J99))*1.836)),0)+IF(F99="PČ",IF(L99&gt;31,0,IF(J99&gt;31,(32-L99)*1.347,((32-L99)-(32-J99))*1.347)),0)+ IF(F99="PČneol",IF(L99&gt;15,0,IF(J99&gt;15,(16-L99)*0.255,((16-L99)-(16-J99))*0.255)),0)+IF(F99="PŽ",IF(L99&gt;31,0,IF(J99&gt;31,(32-L99)*0.255,((32-L99)-(32-J99))*0.255)),0)+IF(F99="EČ",IF(L99&gt;23,0,IF(J99&gt;23,(24-L99)*0.612,((24-L99)-(24-J99))*0.612)),0)+IF(F99="EČneol",IF(L99&gt;7,0,IF(J99&gt;7,(8-L99)*0.204,((8-L99)-(8-J99))*0.204)),0)+IF(F99="EŽ",IF(L99&gt;23,0,IF(J99&gt;23,(24-L99)*0.204,((24-L99)-(24-J99))*0.204)),0)+IF(F99="PT",IF(L99&gt;31,0,IF(J99&gt;31,(32-L99)*0.204,((32-L99)-(32-J99))*0.204)),0)+IF(F99="JOŽ",IF(L99&gt;23,0,IF(J99&gt;23,(24-L99)*0.255,((24-L99)-(24-J99))*0.255)),0)+IF(F99="JPČ",IF(L99&gt;23,0,IF(J99&gt;23,(24-L99)*0.204,((24-L99)-(24-J99))*0.204)),0)+IF(F99="JEČ",IF(L99&gt;15,0,IF(J99&gt;15,(16-L99)*0.102,((16-L99)-(16-J99))*0.102)),0)+IF(F99="JEOF",IF(L99&gt;15,0,IF(J99&gt;15,(16-L99)*0.102,((16-L99)-(16-J99))*0.102)),0)+IF(F99="JnPČ",IF(L99&gt;15,0,IF(J99&gt;15,(16-L99)*0.153,((16-L99)-(16-J99))*0.153)),0)+IF(F99="JnEČ",IF(L99&gt;15,0,IF(J99&gt;15,(16-L99)*0.0765,((16-L99)-(16-J99))*0.0765)),0)+IF(F99="JčPČ",IF(L99&gt;15,0,IF(J99&gt;15,(16-L99)*0.06375,((16-L99)-(16-J99))*0.06375)),0)+IF(F99="JčEČ",IF(L99&gt;15,0,IF(J99&gt;15,(16-L99)*0.051,((16-L99)-(16-J99))*0.051)),0)+IF(F99="NEAK",IF(L99&gt;23,0,IF(J99&gt;23,(24-L99)*0.03444,((24-L99)-(24-J99))*0.03444)),0))</f>
        <v>1.071</v>
      </c>
      <c r="Q99" s="11">
        <f t="shared" ref="Q99" si="48">IF(ISERROR(P99*100/N99),0,(P99*100/N99))</f>
        <v>10.709999999999999</v>
      </c>
      <c r="R99" s="10">
        <f t="shared" ref="R99:R102" si="49">IF(Q99&lt;=30,O99+P99,O99+O99*0.3)*IF(G99=1,0.4,IF(G99=2,0.75,IF(G99="1 (kas 4 m. 1 k. nerengiamos)",0.52,1)))*IF(D99="olimpinė",1,IF(M99="Ne",0.5,1))*IF(OR(A$5="Lietuvos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federacija"),IF(OR(J99&lt;8,K99&lt;16),0,1),1)*E99*IF(I99&lt;=1,1,1/I99)*IF(OR(A$5="Lietuvos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8.8567999999999998</v>
      </c>
    </row>
    <row r="100" spans="1:18">
      <c r="A100" s="63">
        <v>2</v>
      </c>
      <c r="B100" s="63" t="s">
        <v>79</v>
      </c>
      <c r="C100" s="1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">
        <f t="shared" si="45"/>
        <v>0</v>
      </c>
      <c r="O100" s="9">
        <f t="shared" si="46"/>
        <v>0</v>
      </c>
      <c r="P100" s="4">
        <f t="shared" ref="P100:P102" si="50">IF(O100=0,0,IF(F100="OŽ",IF(L100&gt;35,0,IF(J100&gt;35,(36-L100)*1.836,((36-L100)-(36-J100))*1.836)),0)+IF(F100="PČ",IF(L100&gt;31,0,IF(J100&gt;31,(32-L100)*1.347,((32-L100)-(32-J100))*1.347)),0)+ IF(F100="PČneol",IF(L100&gt;15,0,IF(J100&gt;15,(16-L100)*0.255,((16-L100)-(16-J100))*0.255)),0)+IF(F100="PŽ",IF(L100&gt;31,0,IF(J100&gt;31,(32-L100)*0.255,((32-L100)-(32-J100))*0.255)),0)+IF(F100="EČ",IF(L100&gt;23,0,IF(J100&gt;23,(24-L100)*0.612,((24-L100)-(24-J100))*0.612)),0)+IF(F100="EČneol",IF(L100&gt;7,0,IF(J100&gt;7,(8-L100)*0.204,((8-L100)-(8-J100))*0.204)),0)+IF(F100="EŽ",IF(L100&gt;23,0,IF(J100&gt;23,(24-L100)*0.204,((24-L100)-(24-J100))*0.204)),0)+IF(F100="PT",IF(L100&gt;31,0,IF(J100&gt;31,(32-L100)*0.204,((32-L100)-(32-J100))*0.204)),0)+IF(F100="JOŽ",IF(L100&gt;23,0,IF(J100&gt;23,(24-L100)*0.255,((24-L100)-(24-J100))*0.255)),0)+IF(F100="JPČ",IF(L100&gt;23,0,IF(J100&gt;23,(24-L100)*0.204,((24-L100)-(24-J100))*0.204)),0)+IF(F100="JEČ",IF(L100&gt;15,0,IF(J100&gt;15,(16-L100)*0.102,((16-L100)-(16-J100))*0.102)),0)+IF(F100="JEOF",IF(L100&gt;15,0,IF(J100&gt;15,(16-L100)*0.102,((16-L100)-(16-J100))*0.102)),0)+IF(F100="JnPČ",IF(L100&gt;15,0,IF(J100&gt;15,(16-L100)*0.153,((16-L100)-(16-J100))*0.153)),0)+IF(F100="JnEČ",IF(L100&gt;15,0,IF(J100&gt;15,(16-L100)*0.0765,((16-L100)-(16-J100))*0.0765)),0)+IF(F100="JčPČ",IF(L100&gt;15,0,IF(J100&gt;15,(16-L100)*0.06375,((16-L100)-(16-J100))*0.06375)),0)+IF(F100="JčEČ",IF(L100&gt;15,0,IF(J100&gt;15,(16-L100)*0.051,((16-L100)-(16-J100))*0.051)),0)+IF(F100="NEAK",IF(L100&gt;23,0,IF(J100&gt;23,(24-L100)*0.03444,((24-L100)-(24-J100))*0.03444)),0))</f>
        <v>0</v>
      </c>
      <c r="Q100" s="11">
        <f t="shared" ref="Q100:Q102" si="51">IF(ISERROR(P100*100/N100),0,(P100*100/N100))</f>
        <v>0</v>
      </c>
      <c r="R100" s="10">
        <f t="shared" si="49"/>
        <v>0</v>
      </c>
    </row>
    <row r="101" spans="1:18">
      <c r="A101" s="63">
        <v>3</v>
      </c>
      <c r="B101" s="63" t="s">
        <v>86</v>
      </c>
      <c r="C101" s="12" t="s">
        <v>42</v>
      </c>
      <c r="D101" s="63" t="s">
        <v>30</v>
      </c>
      <c r="E101" s="63">
        <v>2</v>
      </c>
      <c r="F101" s="63" t="s">
        <v>78</v>
      </c>
      <c r="G101" s="63">
        <v>1</v>
      </c>
      <c r="H101" s="63" t="s">
        <v>32</v>
      </c>
      <c r="I101" s="63"/>
      <c r="J101" s="63">
        <v>66</v>
      </c>
      <c r="K101" s="63">
        <v>38</v>
      </c>
      <c r="L101" s="63">
        <v>20</v>
      </c>
      <c r="M101" s="63" t="s">
        <v>32</v>
      </c>
      <c r="N101" s="3">
        <f t="shared" si="45"/>
        <v>0</v>
      </c>
      <c r="O101" s="9">
        <f t="shared" si="46"/>
        <v>0</v>
      </c>
      <c r="P101" s="4">
        <f t="shared" si="50"/>
        <v>0</v>
      </c>
      <c r="Q101" s="11">
        <f t="shared" si="51"/>
        <v>0</v>
      </c>
      <c r="R101" s="10">
        <f t="shared" si="49"/>
        <v>0</v>
      </c>
    </row>
    <row r="102" spans="1:18">
      <c r="A102" s="63">
        <v>4</v>
      </c>
      <c r="B102" s="63" t="s">
        <v>87</v>
      </c>
      <c r="C102" s="1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3">
        <f t="shared" si="45"/>
        <v>0</v>
      </c>
      <c r="O102" s="9">
        <f t="shared" si="46"/>
        <v>0</v>
      </c>
      <c r="P102" s="4">
        <f t="shared" si="50"/>
        <v>0</v>
      </c>
      <c r="Q102" s="11">
        <f t="shared" si="51"/>
        <v>0</v>
      </c>
      <c r="R102" s="10">
        <f t="shared" si="49"/>
        <v>0</v>
      </c>
    </row>
    <row r="103" spans="1:18">
      <c r="A103" s="75" t="s">
        <v>36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7"/>
      <c r="R103" s="10">
        <f>SUM(R99:R102)</f>
        <v>8.8567999999999998</v>
      </c>
    </row>
    <row r="104" spans="1:18" ht="15.75">
      <c r="A104" s="24" t="s">
        <v>88</v>
      </c>
      <c r="B104" s="2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"/>
    </row>
    <row r="105" spans="1:18">
      <c r="A105" s="49" t="s">
        <v>48</v>
      </c>
      <c r="B105" s="49"/>
      <c r="C105" s="49"/>
      <c r="D105" s="49"/>
      <c r="E105" s="49"/>
      <c r="F105" s="49"/>
      <c r="G105" s="49"/>
      <c r="H105" s="49"/>
      <c r="I105" s="49"/>
      <c r="J105" s="15"/>
      <c r="K105" s="15"/>
      <c r="L105" s="15"/>
      <c r="M105" s="15"/>
      <c r="N105" s="15"/>
      <c r="O105" s="15"/>
      <c r="P105" s="15"/>
      <c r="Q105" s="15"/>
      <c r="R105" s="16"/>
    </row>
    <row r="106" spans="1:18" s="8" customFormat="1">
      <c r="A106" s="49"/>
      <c r="B106" s="49"/>
      <c r="C106" s="49"/>
      <c r="D106" s="49"/>
      <c r="E106" s="49"/>
      <c r="F106" s="49"/>
      <c r="G106" s="49"/>
      <c r="H106" s="49"/>
      <c r="I106" s="49"/>
      <c r="J106" s="15"/>
      <c r="K106" s="15"/>
      <c r="L106" s="15"/>
      <c r="M106" s="15"/>
      <c r="N106" s="15"/>
      <c r="O106" s="15"/>
      <c r="P106" s="15"/>
      <c r="Q106" s="15"/>
      <c r="R106" s="16"/>
    </row>
    <row r="107" spans="1:18">
      <c r="A107" s="69" t="s">
        <v>89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59"/>
      <c r="R107" s="8"/>
    </row>
    <row r="108" spans="1:18" ht="18">
      <c r="A108" s="71" t="s">
        <v>27</v>
      </c>
      <c r="B108" s="72"/>
      <c r="C108" s="72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9"/>
      <c r="R108" s="8"/>
    </row>
    <row r="109" spans="1:18">
      <c r="A109" s="73" t="s">
        <v>90</v>
      </c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59"/>
      <c r="R109" s="8"/>
    </row>
    <row r="110" spans="1:18">
      <c r="A110" s="63">
        <v>1</v>
      </c>
      <c r="B110" s="63" t="s">
        <v>77</v>
      </c>
      <c r="C110" s="12" t="s">
        <v>52</v>
      </c>
      <c r="D110" s="63" t="s">
        <v>30</v>
      </c>
      <c r="E110" s="63">
        <v>2</v>
      </c>
      <c r="F110" s="63" t="s">
        <v>78</v>
      </c>
      <c r="G110" s="63">
        <v>1</v>
      </c>
      <c r="H110" s="63" t="s">
        <v>32</v>
      </c>
      <c r="I110" s="63"/>
      <c r="J110" s="63">
        <v>35</v>
      </c>
      <c r="K110" s="63">
        <v>35</v>
      </c>
      <c r="L110" s="63">
        <v>3</v>
      </c>
      <c r="M110" s="63" t="s">
        <v>32</v>
      </c>
      <c r="N110" s="3">
        <f t="shared" ref="N110:N113" si="52">(IF(F110="OŽ",IF(L110=1,550.8,IF(L110=2,426.38,IF(L110=3,342.14,IF(L110=4,181.44,IF(L110=5,168.48,IF(L110=6,155.52,IF(L110=7,148.5,IF(L110=8,144,0))))))))+IF(L110&lt;=8,0,IF(L110&lt;=16,137.7,IF(L110&lt;=24,108,IF(L110&lt;=32,80.1,IF(L110&lt;=36,52.2,0)))))-IF(L110&lt;=8,0,IF(L110&lt;=16,(L110-9)*2.754,IF(L110&lt;=24,(L110-17)* 2.754,IF(L110&lt;=32,(L110-25)* 2.754,IF(L110&lt;=36,(L110-33)*2.754,0))))),0)+IF(F110="PČ",IF(L110=1,449,IF(L110=2,314.6,IF(L110=3,238,IF(L110=4,172,IF(L110=5,159,IF(L110=6,145,IF(L110=7,132,IF(L110=8,119,0))))))))+IF(L110&lt;=8,0,IF(L110&lt;=16,88,IF(L110&lt;=24,55,IF(L110&lt;=32,22,0))))-IF(L110&lt;=8,0,IF(L110&lt;=16,(L110-9)*2.245,IF(L110&lt;=24,(L110-17)*2.245,IF(L110&lt;=32,(L110-25)*2.245,0)))),0)+IF(F110="PČneol",IF(L110=1,85,IF(L110=2,64.61,IF(L110=3,50.76,IF(L110=4,16.25,IF(L110=5,15,IF(L110=6,13.75,IF(L110=7,12.5,IF(L110=8,11.25,0))))))))+IF(L110&lt;=8,0,IF(L110&lt;=16,9,0))-IF(L110&lt;=8,0,IF(L110&lt;=16,(L110-9)*0.425,0)),0)+IF(F110="PŽ",IF(L110=1,85,IF(L110=2,59.5,IF(L110=3,45,IF(L110=4,32.5,IF(L110=5,30,IF(L110=6,27.5,IF(L110=7,25,IF(L110=8,22.5,0))))))))+IF(L110&lt;=8,0,IF(L110&lt;=16,19,IF(L110&lt;=24,13,IF(L110&lt;=32,8,0))))-IF(L110&lt;=8,0,IF(L110&lt;=16,(L110-9)*0.425,IF(L110&lt;=24,(L110-17)*0.425,IF(L110&lt;=32,(L110-25)*0.425,0)))),0)+IF(F110="EČ",IF(L110=1,204,IF(L110=2,156.24,IF(L110=3,123.84,IF(L110=4,72,IF(L110=5,66,IF(L110=6,60,IF(L110=7,54,IF(L110=8,48,0))))))))+IF(L110&lt;=8,0,IF(L110&lt;=16,40,IF(L110&lt;=24,25,0)))-IF(L110&lt;=8,0,IF(L110&lt;=16,(L110-9)*1.02,IF(L110&lt;=24,(L110-17)*1.02,0))),0)+IF(F110="EČneol",IF(L110=1,68,IF(L110=2,51.69,IF(L110=3,40.61,IF(L110=4,13,IF(L110=5,12,IF(L110=6,11,IF(L110=7,10,IF(L110=8,9,0)))))))))+IF(F110="EŽ",IF(L110=1,68,IF(L110=2,47.6,IF(L110=3,36,IF(L110=4,18,IF(L110=5,16.5,IF(L110=6,15,IF(L110=7,13.5,IF(L110=8,12,0))))))))+IF(L110&lt;=8,0,IF(L110&lt;=16,10,IF(L110&lt;=24,6,0)))-IF(L110&lt;=8,0,IF(L110&lt;=16,(L110-9)*0.34,IF(L110&lt;=24,(L110-17)*0.34,0))),0)+IF(F110="PT",IF(L110=1,68,IF(L110=2,52.08,IF(L110=3,41.28,IF(L110=4,24,IF(L110=5,22,IF(L110=6,20,IF(L110=7,18,IF(L110=8,16,0))))))))+IF(L110&lt;=8,0,IF(L110&lt;=16,13,IF(L110&lt;=24,9,IF(L110&lt;=32,4,0))))-IF(L110&lt;=8,0,IF(L110&lt;=16,(L110-9)*0.34,IF(L110&lt;=24,(L110-17)*0.34,IF(L110&lt;=32,(L110-25)*0.34,0)))),0)+IF(F110="JOŽ",IF(L110=1,85,IF(L110=2,59.5,IF(L110=3,45,IF(L110=4,32.5,IF(L110=5,30,IF(L110=6,27.5,IF(L110=7,25,IF(L110=8,22.5,0))))))))+IF(L110&lt;=8,0,IF(L110&lt;=16,19,IF(L110&lt;=24,13,0)))-IF(L110&lt;=8,0,IF(L110&lt;=16,(L110-9)*0.425,IF(L110&lt;=24,(L110-17)*0.425,0))),0)+IF(F110="JPČ",IF(L110=1,68,IF(L110=2,47.6,IF(L110=3,36,IF(L110=4,26,IF(L110=5,24,IF(L110=6,22,IF(L110=7,20,IF(L110=8,18,0))))))))+IF(L110&lt;=8,0,IF(L110&lt;=16,13,IF(L110&lt;=24,9,0)))-IF(L110&lt;=8,0,IF(L110&lt;=16,(L110-9)*0.34,IF(L110&lt;=24,(L110-17)*0.34,0))),0)+IF(F110="JEČ",IF(L110=1,34,IF(L110=2,26.04,IF(L110=3,20.6,IF(L110=4,12,IF(L110=5,11,IF(L110=6,10,IF(L110=7,9,IF(L110=8,8,0))))))))+IF(L110&lt;=8,0,IF(L110&lt;=16,6,0))-IF(L110&lt;=8,0,IF(L110&lt;=16,(L110-9)*0.17,0)),0)+IF(F110="JEOF",IF(L110=1,34,IF(L110=2,26.04,IF(L110=3,20.6,IF(L110=4,12,IF(L110=5,11,IF(L110=6,10,IF(L110=7,9,IF(L110=8,8,0))))))))+IF(L110&lt;=8,0,IF(L110&lt;=16,6,0))-IF(L110&lt;=8,0,IF(L110&lt;=16,(L110-9)*0.17,0)),0)+IF(F110="JnPČ",IF(L110=1,51,IF(L110=2,35.7,IF(L110=3,27,IF(L110=4,19.5,IF(L110=5,18,IF(L110=6,16.5,IF(L110=7,15,IF(L110=8,13.5,0))))))))+IF(L110&lt;=8,0,IF(L110&lt;=16,10,0))-IF(L110&lt;=8,0,IF(L110&lt;=16,(L110-9)*0.255,0)),0)+IF(F110="JnEČ",IF(L110=1,25.5,IF(L110=2,19.53,IF(L110=3,15.48,IF(L110=4,9,IF(L110=5,8.25,IF(L110=6,7.5,IF(L110=7,6.75,IF(L110=8,6,0))))))))+IF(L110&lt;=8,0,IF(L110&lt;=16,5,0))-IF(L110&lt;=8,0,IF(L110&lt;=16,(L110-9)*0.1275,0)),0)+IF(F110="JčPČ",IF(L110=1,21.25,IF(L110=2,14.5,IF(L110=3,11.5,IF(L110=4,7,IF(L110=5,6.5,IF(L110=6,6,IF(L110=7,5.5,IF(L110=8,5,0))))))))+IF(L110&lt;=8,0,IF(L110&lt;=16,4,0))-IF(L110&lt;=8,0,IF(L110&lt;=16,(L110-9)*0.10625,0)),0)+IF(F110="JčEČ",IF(L110=1,17,IF(L110=2,13.02,IF(L110=3,10.32,IF(L110=4,6,IF(L110=5,5.5,IF(L110=6,5,IF(L110=7,4.5,IF(L110=8,4,0))))))))+IF(L110&lt;=8,0,IF(L110&lt;=16,3,0))-IF(L110&lt;=8,0,IF(L110&lt;=16,(L110-9)*0.085,0)),0)+IF(F110="NEAK",IF(L110=1,11.48,IF(L110=2,8.79,IF(L110=3,6.97,IF(L110=4,4.05,IF(L110=5,3.71,IF(L110=6,3.38,IF(L110=7,3.04,IF(L110=8,2.7,0))))))))+IF(L110&lt;=8,0,IF(L110&lt;=16,2,IF(L110&lt;=24,1.3,0)))-IF(L110&lt;=8,0,IF(L110&lt;=16,(L110-9)*0.0574,IF(L110&lt;=24,(L110-17)*0.0574,0))),0))*IF(L110&lt;0,1,IF(OR(F110="PČ",F110="PŽ",F110="PT"),IF(J110&lt;32,J110/32,1),1))* IF(L110&lt;0,1,IF(OR(F110="EČ",F110="EŽ",F110="JOŽ",F110="JPČ",F110="NEAK"),IF(J110&lt;24,J110/24,1),1))*IF(L110&lt;0,1,IF(OR(F110="PČneol",F110="JEČ",F110="JEOF",F110="JnPČ",F110="JnEČ",F110="JčPČ",F110="JčEČ"),IF(J110&lt;16,J110/16,1),1))*IF(L110&lt;0,1,IF(F110="EČneol",IF(J110&lt;8,J110/8,1),1))</f>
        <v>27</v>
      </c>
      <c r="O110" s="9">
        <f t="shared" ref="O110:O113" si="53">IF(F110="OŽ",N110,IF(H110="Ne",IF(J110*0.3&lt;J110-L110,N110,0),IF(J110*0.1&lt;J110-L110,N110,0)))</f>
        <v>27</v>
      </c>
      <c r="P110" s="4">
        <f t="shared" ref="P110" si="54">IF(O110=0,0,IF(F110="OŽ",IF(L110&gt;35,0,IF(J110&gt;35,(36-L110)*1.836,((36-L110)-(36-J110))*1.836)),0)+IF(F110="PČ",IF(L110&gt;31,0,IF(J110&gt;31,(32-L110)*1.347,((32-L110)-(32-J110))*1.347)),0)+ IF(F110="PČneol",IF(L110&gt;15,0,IF(J110&gt;15,(16-L110)*0.255,((16-L110)-(16-J110))*0.255)),0)+IF(F110="PŽ",IF(L110&gt;31,0,IF(J110&gt;31,(32-L110)*0.255,((32-L110)-(32-J110))*0.255)),0)+IF(F110="EČ",IF(L110&gt;23,0,IF(J110&gt;23,(24-L110)*0.612,((24-L110)-(24-J110))*0.612)),0)+IF(F110="EČneol",IF(L110&gt;7,0,IF(J110&gt;7,(8-L110)*0.204,((8-L110)-(8-J110))*0.204)),0)+IF(F110="EŽ",IF(L110&gt;23,0,IF(J110&gt;23,(24-L110)*0.204,((24-L110)-(24-J110))*0.204)),0)+IF(F110="PT",IF(L110&gt;31,0,IF(J110&gt;31,(32-L110)*0.204,((32-L110)-(32-J110))*0.204)),0)+IF(F110="JOŽ",IF(L110&gt;23,0,IF(J110&gt;23,(24-L110)*0.255,((24-L110)-(24-J110))*0.255)),0)+IF(F110="JPČ",IF(L110&gt;23,0,IF(J110&gt;23,(24-L110)*0.204,((24-L110)-(24-J110))*0.204)),0)+IF(F110="JEČ",IF(L110&gt;15,0,IF(J110&gt;15,(16-L110)*0.102,((16-L110)-(16-J110))*0.102)),0)+IF(F110="JEOF",IF(L110&gt;15,0,IF(J110&gt;15,(16-L110)*0.102,((16-L110)-(16-J110))*0.102)),0)+IF(F110="JnPČ",IF(L110&gt;15,0,IF(J110&gt;15,(16-L110)*0.153,((16-L110)-(16-J110))*0.153)),0)+IF(F110="JnEČ",IF(L110&gt;15,0,IF(J110&gt;15,(16-L110)*0.0765,((16-L110)-(16-J110))*0.0765)),0)+IF(F110="JčPČ",IF(L110&gt;15,0,IF(J110&gt;15,(16-L110)*0.06375,((16-L110)-(16-J110))*0.06375)),0)+IF(F110="JčEČ",IF(L110&gt;15,0,IF(J110&gt;15,(16-L110)*0.051,((16-L110)-(16-J110))*0.051)),0)+IF(F110="NEAK",IF(L110&gt;23,0,IF(J110&gt;23,(24-L110)*0.03444,((24-L110)-(24-J110))*0.03444)),0))</f>
        <v>1.9889999999999999</v>
      </c>
      <c r="Q110" s="11">
        <f t="shared" ref="Q110" si="55">IF(ISERROR(P110*100/N110),0,(P110*100/N110))</f>
        <v>7.3666666666666663</v>
      </c>
      <c r="R110" s="10">
        <f t="shared" ref="R110:R113" si="56">IF(Q110&lt;=30,O110+P110,O110+O110*0.3)*IF(G110=1,0.4,IF(G110=2,0.75,IF(G110="1 (kas 4 m. 1 k. nerengiamos)",0.52,1)))*IF(D110="olimpinė",1,IF(M110="Ne",0.5,1))*IF(OR(A$5="Lietuvos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federacija"),IF(OR(J110&lt;8,K110&lt;16),0,1),1)*E110*IF(I110&lt;=1,1,1/I110)*IF(OR(A$5="Lietuvos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23.191200000000002</v>
      </c>
    </row>
    <row r="111" spans="1:18">
      <c r="A111" s="63">
        <v>2</v>
      </c>
      <c r="B111" s="63" t="s">
        <v>79</v>
      </c>
      <c r="C111" s="1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3">
        <f t="shared" si="52"/>
        <v>0</v>
      </c>
      <c r="O111" s="9">
        <f t="shared" si="53"/>
        <v>0</v>
      </c>
      <c r="P111" s="4">
        <f t="shared" ref="P111:P113" si="57">IF(O111=0,0,IF(F111="OŽ",IF(L111&gt;35,0,IF(J111&gt;35,(36-L111)*1.836,((36-L111)-(36-J111))*1.836)),0)+IF(F111="PČ",IF(L111&gt;31,0,IF(J111&gt;31,(32-L111)*1.347,((32-L111)-(32-J111))*1.347)),0)+ IF(F111="PČneol",IF(L111&gt;15,0,IF(J111&gt;15,(16-L111)*0.255,((16-L111)-(16-J111))*0.255)),0)+IF(F111="PŽ",IF(L111&gt;31,0,IF(J111&gt;31,(32-L111)*0.255,((32-L111)-(32-J111))*0.255)),0)+IF(F111="EČ",IF(L111&gt;23,0,IF(J111&gt;23,(24-L111)*0.612,((24-L111)-(24-J111))*0.612)),0)+IF(F111="EČneol",IF(L111&gt;7,0,IF(J111&gt;7,(8-L111)*0.204,((8-L111)-(8-J111))*0.204)),0)+IF(F111="EŽ",IF(L111&gt;23,0,IF(J111&gt;23,(24-L111)*0.204,((24-L111)-(24-J111))*0.204)),0)+IF(F111="PT",IF(L111&gt;31,0,IF(J111&gt;31,(32-L111)*0.204,((32-L111)-(32-J111))*0.204)),0)+IF(F111="JOŽ",IF(L111&gt;23,0,IF(J111&gt;23,(24-L111)*0.255,((24-L111)-(24-J111))*0.255)),0)+IF(F111="JPČ",IF(L111&gt;23,0,IF(J111&gt;23,(24-L111)*0.204,((24-L111)-(24-J111))*0.204)),0)+IF(F111="JEČ",IF(L111&gt;15,0,IF(J111&gt;15,(16-L111)*0.102,((16-L111)-(16-J111))*0.102)),0)+IF(F111="JEOF",IF(L111&gt;15,0,IF(J111&gt;15,(16-L111)*0.102,((16-L111)-(16-J111))*0.102)),0)+IF(F111="JnPČ",IF(L111&gt;15,0,IF(J111&gt;15,(16-L111)*0.153,((16-L111)-(16-J111))*0.153)),0)+IF(F111="JnEČ",IF(L111&gt;15,0,IF(J111&gt;15,(16-L111)*0.0765,((16-L111)-(16-J111))*0.0765)),0)+IF(F111="JčPČ",IF(L111&gt;15,0,IF(J111&gt;15,(16-L111)*0.06375,((16-L111)-(16-J111))*0.06375)),0)+IF(F111="JčEČ",IF(L111&gt;15,0,IF(J111&gt;15,(16-L111)*0.051,((16-L111)-(16-J111))*0.051)),0)+IF(F111="NEAK",IF(L111&gt;23,0,IF(J111&gt;23,(24-L111)*0.03444,((24-L111)-(24-J111))*0.03444)),0))</f>
        <v>0</v>
      </c>
      <c r="Q111" s="11">
        <f t="shared" ref="Q111:Q113" si="58">IF(ISERROR(P111*100/N111),0,(P111*100/N111))</f>
        <v>0</v>
      </c>
      <c r="R111" s="10">
        <f t="shared" si="56"/>
        <v>0</v>
      </c>
    </row>
    <row r="112" spans="1:18">
      <c r="A112" s="63">
        <v>3</v>
      </c>
      <c r="B112" s="63"/>
      <c r="C112" s="1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3">
        <f t="shared" si="52"/>
        <v>0</v>
      </c>
      <c r="O112" s="9">
        <f t="shared" si="53"/>
        <v>0</v>
      </c>
      <c r="P112" s="4">
        <f t="shared" si="57"/>
        <v>0</v>
      </c>
      <c r="Q112" s="11">
        <f t="shared" si="58"/>
        <v>0</v>
      </c>
      <c r="R112" s="10">
        <f t="shared" si="56"/>
        <v>0</v>
      </c>
    </row>
    <row r="113" spans="1:18">
      <c r="A113" s="63">
        <v>4</v>
      </c>
      <c r="B113" s="63"/>
      <c r="C113" s="1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3">
        <f t="shared" si="52"/>
        <v>0</v>
      </c>
      <c r="O113" s="9">
        <f t="shared" si="53"/>
        <v>0</v>
      </c>
      <c r="P113" s="4">
        <f t="shared" si="57"/>
        <v>0</v>
      </c>
      <c r="Q113" s="11">
        <f t="shared" si="58"/>
        <v>0</v>
      </c>
      <c r="R113" s="10">
        <f t="shared" si="56"/>
        <v>0</v>
      </c>
    </row>
    <row r="114" spans="1:18">
      <c r="A114" s="75" t="s">
        <v>36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7"/>
      <c r="R114" s="10">
        <f>SUM(R110:R113)</f>
        <v>23.191200000000002</v>
      </c>
    </row>
    <row r="115" spans="1:18" ht="15.75">
      <c r="A115" s="24" t="s">
        <v>91</v>
      </c>
      <c r="B115" s="2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6"/>
    </row>
    <row r="116" spans="1:18">
      <c r="A116" s="49" t="s">
        <v>48</v>
      </c>
      <c r="B116" s="49"/>
      <c r="C116" s="49"/>
      <c r="D116" s="49"/>
      <c r="E116" s="49"/>
      <c r="F116" s="49"/>
      <c r="G116" s="49"/>
      <c r="H116" s="49"/>
      <c r="I116" s="49"/>
      <c r="J116" s="15"/>
      <c r="K116" s="15"/>
      <c r="L116" s="15"/>
      <c r="M116" s="15"/>
      <c r="N116" s="15"/>
      <c r="O116" s="15"/>
      <c r="P116" s="15"/>
      <c r="Q116" s="15"/>
      <c r="R116" s="16"/>
    </row>
    <row r="117" spans="1:18" s="8" customFormat="1">
      <c r="A117" s="49"/>
      <c r="B117" s="49"/>
      <c r="C117" s="49"/>
      <c r="D117" s="49"/>
      <c r="E117" s="49"/>
      <c r="F117" s="49"/>
      <c r="G117" s="49"/>
      <c r="H117" s="49"/>
      <c r="I117" s="49"/>
      <c r="J117" s="15"/>
      <c r="K117" s="15"/>
      <c r="L117" s="15"/>
      <c r="M117" s="15"/>
      <c r="N117" s="15"/>
      <c r="O117" s="15"/>
      <c r="P117" s="15"/>
      <c r="Q117" s="15"/>
      <c r="R117" s="16"/>
    </row>
    <row r="118" spans="1:18">
      <c r="A118" s="69" t="s">
        <v>92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59"/>
      <c r="R118" s="8"/>
    </row>
    <row r="119" spans="1:18" ht="18">
      <c r="A119" s="71" t="s">
        <v>27</v>
      </c>
      <c r="B119" s="72"/>
      <c r="C119" s="72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9"/>
      <c r="R119" s="8"/>
    </row>
    <row r="120" spans="1:18">
      <c r="A120" s="73" t="s">
        <v>93</v>
      </c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59"/>
      <c r="R120" s="8"/>
    </row>
    <row r="121" spans="1:18">
      <c r="A121" s="63">
        <v>1</v>
      </c>
      <c r="B121" s="63" t="s">
        <v>94</v>
      </c>
      <c r="C121" s="12" t="s">
        <v>29</v>
      </c>
      <c r="D121" s="63" t="s">
        <v>30</v>
      </c>
      <c r="E121" s="63">
        <v>2</v>
      </c>
      <c r="F121" s="63" t="s">
        <v>31</v>
      </c>
      <c r="G121" s="63">
        <v>1</v>
      </c>
      <c r="H121" s="63" t="s">
        <v>43</v>
      </c>
      <c r="I121" s="63"/>
      <c r="J121" s="63">
        <v>41</v>
      </c>
      <c r="K121" s="63">
        <v>20</v>
      </c>
      <c r="L121" s="63">
        <v>2</v>
      </c>
      <c r="M121" s="63" t="s">
        <v>32</v>
      </c>
      <c r="N121" s="3">
        <f t="shared" ref="N121:N124" si="59">(IF(F121="OŽ",IF(L121=1,550.8,IF(L121=2,426.38,IF(L121=3,342.14,IF(L121=4,181.44,IF(L121=5,168.48,IF(L121=6,155.52,IF(L121=7,148.5,IF(L121=8,144,0))))))))+IF(L121&lt;=8,0,IF(L121&lt;=16,137.7,IF(L121&lt;=24,108,IF(L121&lt;=32,80.1,IF(L121&lt;=36,52.2,0)))))-IF(L121&lt;=8,0,IF(L121&lt;=16,(L121-9)*2.754,IF(L121&lt;=24,(L121-17)* 2.754,IF(L121&lt;=32,(L121-25)* 2.754,IF(L121&lt;=36,(L121-33)*2.754,0))))),0)+IF(F121="PČ",IF(L121=1,449,IF(L121=2,314.6,IF(L121=3,238,IF(L121=4,172,IF(L121=5,159,IF(L121=6,145,IF(L121=7,132,IF(L121=8,119,0))))))))+IF(L121&lt;=8,0,IF(L121&lt;=16,88,IF(L121&lt;=24,55,IF(L121&lt;=32,22,0))))-IF(L121&lt;=8,0,IF(L121&lt;=16,(L121-9)*2.245,IF(L121&lt;=24,(L121-17)*2.245,IF(L121&lt;=32,(L121-25)*2.245,0)))),0)+IF(F121="PČneol",IF(L121=1,85,IF(L121=2,64.61,IF(L121=3,50.76,IF(L121=4,16.25,IF(L121=5,15,IF(L121=6,13.75,IF(L121=7,12.5,IF(L121=8,11.25,0))))))))+IF(L121&lt;=8,0,IF(L121&lt;=16,9,0))-IF(L121&lt;=8,0,IF(L121&lt;=16,(L121-9)*0.425,0)),0)+IF(F121="PŽ",IF(L121=1,85,IF(L121=2,59.5,IF(L121=3,45,IF(L121=4,32.5,IF(L121=5,30,IF(L121=6,27.5,IF(L121=7,25,IF(L121=8,22.5,0))))))))+IF(L121&lt;=8,0,IF(L121&lt;=16,19,IF(L121&lt;=24,13,IF(L121&lt;=32,8,0))))-IF(L121&lt;=8,0,IF(L121&lt;=16,(L121-9)*0.425,IF(L121&lt;=24,(L121-17)*0.425,IF(L121&lt;=32,(L121-25)*0.425,0)))),0)+IF(F121="EČ",IF(L121=1,204,IF(L121=2,156.24,IF(L121=3,123.84,IF(L121=4,72,IF(L121=5,66,IF(L121=6,60,IF(L121=7,54,IF(L121=8,48,0))))))))+IF(L121&lt;=8,0,IF(L121&lt;=16,40,IF(L121&lt;=24,25,0)))-IF(L121&lt;=8,0,IF(L121&lt;=16,(L121-9)*1.02,IF(L121&lt;=24,(L121-17)*1.02,0))),0)+IF(F121="EČneol",IF(L121=1,68,IF(L121=2,51.69,IF(L121=3,40.61,IF(L121=4,13,IF(L121=5,12,IF(L121=6,11,IF(L121=7,10,IF(L121=8,9,0)))))))))+IF(F121="EŽ",IF(L121=1,68,IF(L121=2,47.6,IF(L121=3,36,IF(L121=4,18,IF(L121=5,16.5,IF(L121=6,15,IF(L121=7,13.5,IF(L121=8,12,0))))))))+IF(L121&lt;=8,0,IF(L121&lt;=16,10,IF(L121&lt;=24,6,0)))-IF(L121&lt;=8,0,IF(L121&lt;=16,(L121-9)*0.34,IF(L121&lt;=24,(L121-17)*0.34,0))),0)+IF(F121="PT",IF(L121=1,68,IF(L121=2,52.08,IF(L121=3,41.28,IF(L121=4,24,IF(L121=5,22,IF(L121=6,20,IF(L121=7,18,IF(L121=8,16,0))))))))+IF(L121&lt;=8,0,IF(L121&lt;=16,13,IF(L121&lt;=24,9,IF(L121&lt;=32,4,0))))-IF(L121&lt;=8,0,IF(L121&lt;=16,(L121-9)*0.34,IF(L121&lt;=24,(L121-17)*0.34,IF(L121&lt;=32,(L121-25)*0.34,0)))),0)+IF(F121="JOŽ",IF(L121=1,85,IF(L121=2,59.5,IF(L121=3,45,IF(L121=4,32.5,IF(L121=5,30,IF(L121=6,27.5,IF(L121=7,25,IF(L121=8,22.5,0))))))))+IF(L121&lt;=8,0,IF(L121&lt;=16,19,IF(L121&lt;=24,13,0)))-IF(L121&lt;=8,0,IF(L121&lt;=16,(L121-9)*0.425,IF(L121&lt;=24,(L121-17)*0.425,0))),0)+IF(F121="JPČ",IF(L121=1,68,IF(L121=2,47.6,IF(L121=3,36,IF(L121=4,26,IF(L121=5,24,IF(L121=6,22,IF(L121=7,20,IF(L121=8,18,0))))))))+IF(L121&lt;=8,0,IF(L121&lt;=16,13,IF(L121&lt;=24,9,0)))-IF(L121&lt;=8,0,IF(L121&lt;=16,(L121-9)*0.34,IF(L121&lt;=24,(L121-17)*0.34,0))),0)+IF(F121="JEČ",IF(L121=1,34,IF(L121=2,26.04,IF(L121=3,20.6,IF(L121=4,12,IF(L121=5,11,IF(L121=6,10,IF(L121=7,9,IF(L121=8,8,0))))))))+IF(L121&lt;=8,0,IF(L121&lt;=16,6,0))-IF(L121&lt;=8,0,IF(L121&lt;=16,(L121-9)*0.17,0)),0)+IF(F121="JEOF",IF(L121=1,34,IF(L121=2,26.04,IF(L121=3,20.6,IF(L121=4,12,IF(L121=5,11,IF(L121=6,10,IF(L121=7,9,IF(L121=8,8,0))))))))+IF(L121&lt;=8,0,IF(L121&lt;=16,6,0))-IF(L121&lt;=8,0,IF(L121&lt;=16,(L121-9)*0.17,0)),0)+IF(F121="JnPČ",IF(L121=1,51,IF(L121=2,35.7,IF(L121=3,27,IF(L121=4,19.5,IF(L121=5,18,IF(L121=6,16.5,IF(L121=7,15,IF(L121=8,13.5,0))))))))+IF(L121&lt;=8,0,IF(L121&lt;=16,10,0))-IF(L121&lt;=8,0,IF(L121&lt;=16,(L121-9)*0.255,0)),0)+IF(F121="JnEČ",IF(L121=1,25.5,IF(L121=2,19.53,IF(L121=3,15.48,IF(L121=4,9,IF(L121=5,8.25,IF(L121=6,7.5,IF(L121=7,6.75,IF(L121=8,6,0))))))))+IF(L121&lt;=8,0,IF(L121&lt;=16,5,0))-IF(L121&lt;=8,0,IF(L121&lt;=16,(L121-9)*0.1275,0)),0)+IF(F121="JčPČ",IF(L121=1,21.25,IF(L121=2,14.5,IF(L121=3,11.5,IF(L121=4,7,IF(L121=5,6.5,IF(L121=6,6,IF(L121=7,5.5,IF(L121=8,5,0))))))))+IF(L121&lt;=8,0,IF(L121&lt;=16,4,0))-IF(L121&lt;=8,0,IF(L121&lt;=16,(L121-9)*0.10625,0)),0)+IF(F121="JčEČ",IF(L121=1,17,IF(L121=2,13.02,IF(L121=3,10.32,IF(L121=4,6,IF(L121=5,5.5,IF(L121=6,5,IF(L121=7,4.5,IF(L121=8,4,0))))))))+IF(L121&lt;=8,0,IF(L121&lt;=16,3,0))-IF(L121&lt;=8,0,IF(L121&lt;=16,(L121-9)*0.085,0)),0)+IF(F121="NEAK",IF(L121=1,11.48,IF(L121=2,8.79,IF(L121=3,6.97,IF(L121=4,4.05,IF(L121=5,3.71,IF(L121=6,3.38,IF(L121=7,3.04,IF(L121=8,2.7,0))))))))+IF(L121&lt;=8,0,IF(L121&lt;=16,2,IF(L121&lt;=24,1.3,0)))-IF(L121&lt;=8,0,IF(L121&lt;=16,(L121-9)*0.0574,IF(L121&lt;=24,(L121-17)*0.0574,0))),0))*IF(L121&lt;0,1,IF(OR(F121="PČ",F121="PŽ",F121="PT"),IF(J121&lt;32,J121/32,1),1))* IF(L121&lt;0,1,IF(OR(F121="EČ",F121="EŽ",F121="JOŽ",F121="JPČ",F121="NEAK"),IF(J121&lt;24,J121/24,1),1))*IF(L121&lt;0,1,IF(OR(F121="PČneol",F121="JEČ",F121="JEOF",F121="JnPČ",F121="JnEČ",F121="JčPČ",F121="JčEČ"),IF(J121&lt;16,J121/16,1),1))*IF(L121&lt;0,1,IF(F121="EČneol",IF(J121&lt;8,J121/8,1),1))</f>
        <v>64.61</v>
      </c>
      <c r="O121" s="9">
        <f t="shared" ref="O121:O124" si="60">IF(F121="OŽ",N121,IF(H121="Ne",IF(J121*0.3&lt;J121-L121,N121,0),IF(J121*0.1&lt;J121-L121,N121,0)))</f>
        <v>64.61</v>
      </c>
      <c r="P121" s="4">
        <f t="shared" ref="P121" si="61">IF(O121=0,0,IF(F121="OŽ",IF(L121&gt;35,0,IF(J121&gt;35,(36-L121)*1.836,((36-L121)-(36-J121))*1.836)),0)+IF(F121="PČ",IF(L121&gt;31,0,IF(J121&gt;31,(32-L121)*1.347,((32-L121)-(32-J121))*1.347)),0)+ IF(F121="PČneol",IF(L121&gt;15,0,IF(J121&gt;15,(16-L121)*0.255,((16-L121)-(16-J121))*0.255)),0)+IF(F121="PŽ",IF(L121&gt;31,0,IF(J121&gt;31,(32-L121)*0.255,((32-L121)-(32-J121))*0.255)),0)+IF(F121="EČ",IF(L121&gt;23,0,IF(J121&gt;23,(24-L121)*0.612,((24-L121)-(24-J121))*0.612)),0)+IF(F121="EČneol",IF(L121&gt;7,0,IF(J121&gt;7,(8-L121)*0.204,((8-L121)-(8-J121))*0.204)),0)+IF(F121="EŽ",IF(L121&gt;23,0,IF(J121&gt;23,(24-L121)*0.204,((24-L121)-(24-J121))*0.204)),0)+IF(F121="PT",IF(L121&gt;31,0,IF(J121&gt;31,(32-L121)*0.204,((32-L121)-(32-J121))*0.204)),0)+IF(F121="JOŽ",IF(L121&gt;23,0,IF(J121&gt;23,(24-L121)*0.255,((24-L121)-(24-J121))*0.255)),0)+IF(F121="JPČ",IF(L121&gt;23,0,IF(J121&gt;23,(24-L121)*0.204,((24-L121)-(24-J121))*0.204)),0)+IF(F121="JEČ",IF(L121&gt;15,0,IF(J121&gt;15,(16-L121)*0.102,((16-L121)-(16-J121))*0.102)),0)+IF(F121="JEOF",IF(L121&gt;15,0,IF(J121&gt;15,(16-L121)*0.102,((16-L121)-(16-J121))*0.102)),0)+IF(F121="JnPČ",IF(L121&gt;15,0,IF(J121&gt;15,(16-L121)*0.153,((16-L121)-(16-J121))*0.153)),0)+IF(F121="JnEČ",IF(L121&gt;15,0,IF(J121&gt;15,(16-L121)*0.0765,((16-L121)-(16-J121))*0.0765)),0)+IF(F121="JčPČ",IF(L121&gt;15,0,IF(J121&gt;15,(16-L121)*0.06375,((16-L121)-(16-J121))*0.06375)),0)+IF(F121="JčEČ",IF(L121&gt;15,0,IF(J121&gt;15,(16-L121)*0.051,((16-L121)-(16-J121))*0.051)),0)+IF(F121="NEAK",IF(L121&gt;23,0,IF(J121&gt;23,(24-L121)*0.03444,((24-L121)-(24-J121))*0.03444)),0))</f>
        <v>3.5700000000000003</v>
      </c>
      <c r="Q121" s="11">
        <f t="shared" ref="Q121" si="62">IF(ISERROR(P121*100/N121),0,(P121*100/N121))</f>
        <v>5.52546045503792</v>
      </c>
      <c r="R121" s="10">
        <f t="shared" ref="R121:R124" si="63">IF(Q121&lt;=30,O121+P121,O121+O121*0.3)*IF(G121=1,0.4,IF(G121=2,0.75,IF(G121="1 (kas 4 m. 1 k. nerengiamos)",0.52,1)))*IF(D121="olimpinė",1,IF(M121="Ne",0.5,1))*IF(OR(A$5="Lietuvos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federacija"),IF(OR(J121&lt;8,K121&lt;16),0,1),1)*E121*IF(I121&lt;=1,1,1/I121)*IF(OR(A$5="Lietuvos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54.544000000000011</v>
      </c>
    </row>
    <row r="122" spans="1:18">
      <c r="A122" s="63">
        <v>2</v>
      </c>
      <c r="B122" s="63" t="s">
        <v>95</v>
      </c>
      <c r="C122" s="1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3">
        <f t="shared" si="59"/>
        <v>0</v>
      </c>
      <c r="O122" s="9">
        <f t="shared" si="60"/>
        <v>0</v>
      </c>
      <c r="P122" s="4">
        <f t="shared" ref="P122:P124" si="64">IF(O122=0,0,IF(F122="OŽ",IF(L122&gt;35,0,IF(J122&gt;35,(36-L122)*1.836,((36-L122)-(36-J122))*1.836)),0)+IF(F122="PČ",IF(L122&gt;31,0,IF(J122&gt;31,(32-L122)*1.347,((32-L122)-(32-J122))*1.347)),0)+ IF(F122="PČneol",IF(L122&gt;15,0,IF(J122&gt;15,(16-L122)*0.255,((16-L122)-(16-J122))*0.255)),0)+IF(F122="PŽ",IF(L122&gt;31,0,IF(J122&gt;31,(32-L122)*0.255,((32-L122)-(32-J122))*0.255)),0)+IF(F122="EČ",IF(L122&gt;23,0,IF(J122&gt;23,(24-L122)*0.612,((24-L122)-(24-J122))*0.612)),0)+IF(F122="EČneol",IF(L122&gt;7,0,IF(J122&gt;7,(8-L122)*0.204,((8-L122)-(8-J122))*0.204)),0)+IF(F122="EŽ",IF(L122&gt;23,0,IF(J122&gt;23,(24-L122)*0.204,((24-L122)-(24-J122))*0.204)),0)+IF(F122="PT",IF(L122&gt;31,0,IF(J122&gt;31,(32-L122)*0.204,((32-L122)-(32-J122))*0.204)),0)+IF(F122="JOŽ",IF(L122&gt;23,0,IF(J122&gt;23,(24-L122)*0.255,((24-L122)-(24-J122))*0.255)),0)+IF(F122="JPČ",IF(L122&gt;23,0,IF(J122&gt;23,(24-L122)*0.204,((24-L122)-(24-J122))*0.204)),0)+IF(F122="JEČ",IF(L122&gt;15,0,IF(J122&gt;15,(16-L122)*0.102,((16-L122)-(16-J122))*0.102)),0)+IF(F122="JEOF",IF(L122&gt;15,0,IF(J122&gt;15,(16-L122)*0.102,((16-L122)-(16-J122))*0.102)),0)+IF(F122="JnPČ",IF(L122&gt;15,0,IF(J122&gt;15,(16-L122)*0.153,((16-L122)-(16-J122))*0.153)),0)+IF(F122="JnEČ",IF(L122&gt;15,0,IF(J122&gt;15,(16-L122)*0.0765,((16-L122)-(16-J122))*0.0765)),0)+IF(F122="JčPČ",IF(L122&gt;15,0,IF(J122&gt;15,(16-L122)*0.06375,((16-L122)-(16-J122))*0.06375)),0)+IF(F122="JčEČ",IF(L122&gt;15,0,IF(J122&gt;15,(16-L122)*0.051,((16-L122)-(16-J122))*0.051)),0)+IF(F122="NEAK",IF(L122&gt;23,0,IF(J122&gt;23,(24-L122)*0.03444,((24-L122)-(24-J122))*0.03444)),0))</f>
        <v>0</v>
      </c>
      <c r="Q122" s="11">
        <f t="shared" ref="Q122:Q124" si="65">IF(ISERROR(P122*100/N122),0,(P122*100/N122))</f>
        <v>0</v>
      </c>
      <c r="R122" s="10">
        <f t="shared" si="63"/>
        <v>0</v>
      </c>
    </row>
    <row r="123" spans="1:18">
      <c r="A123" s="63">
        <v>3</v>
      </c>
      <c r="B123" s="63"/>
      <c r="C123" s="1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3">
        <f t="shared" si="59"/>
        <v>0</v>
      </c>
      <c r="O123" s="9">
        <f t="shared" si="60"/>
        <v>0</v>
      </c>
      <c r="P123" s="4">
        <f t="shared" si="64"/>
        <v>0</v>
      </c>
      <c r="Q123" s="11">
        <f t="shared" si="65"/>
        <v>0</v>
      </c>
      <c r="R123" s="10">
        <f t="shared" si="63"/>
        <v>0</v>
      </c>
    </row>
    <row r="124" spans="1:18">
      <c r="A124" s="63">
        <v>4</v>
      </c>
      <c r="B124" s="63"/>
      <c r="C124" s="1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3">
        <f t="shared" si="59"/>
        <v>0</v>
      </c>
      <c r="O124" s="9">
        <f t="shared" si="60"/>
        <v>0</v>
      </c>
      <c r="P124" s="4">
        <f t="shared" si="64"/>
        <v>0</v>
      </c>
      <c r="Q124" s="11">
        <f t="shared" si="65"/>
        <v>0</v>
      </c>
      <c r="R124" s="10">
        <f t="shared" si="63"/>
        <v>0</v>
      </c>
    </row>
    <row r="125" spans="1:18">
      <c r="A125" s="75" t="s">
        <v>36</v>
      </c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7"/>
      <c r="R125" s="10">
        <f>SUM(R121:R124)</f>
        <v>54.544000000000011</v>
      </c>
    </row>
    <row r="126" spans="1:18" ht="15.75">
      <c r="A126" s="24" t="s">
        <v>96</v>
      </c>
      <c r="B126" s="2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</row>
    <row r="127" spans="1:18">
      <c r="A127" s="49" t="s">
        <v>48</v>
      </c>
      <c r="B127" s="49"/>
      <c r="C127" s="49"/>
      <c r="D127" s="49"/>
      <c r="E127" s="49"/>
      <c r="F127" s="49"/>
      <c r="G127" s="49"/>
      <c r="H127" s="49"/>
      <c r="I127" s="49"/>
      <c r="J127" s="15"/>
      <c r="K127" s="15"/>
      <c r="L127" s="15"/>
      <c r="M127" s="15"/>
      <c r="N127" s="15"/>
      <c r="O127" s="15"/>
      <c r="P127" s="15"/>
      <c r="Q127" s="15"/>
      <c r="R127" s="16"/>
    </row>
    <row r="128" spans="1:18" s="8" customFormat="1">
      <c r="A128" s="49"/>
      <c r="B128" s="49"/>
      <c r="C128" s="49"/>
      <c r="D128" s="49"/>
      <c r="E128" s="49"/>
      <c r="F128" s="49"/>
      <c r="G128" s="49"/>
      <c r="H128" s="49"/>
      <c r="I128" s="49"/>
      <c r="J128" s="15"/>
      <c r="K128" s="15"/>
      <c r="L128" s="15"/>
      <c r="M128" s="15"/>
      <c r="N128" s="15"/>
      <c r="O128" s="15"/>
      <c r="P128" s="15"/>
      <c r="Q128" s="15"/>
      <c r="R128" s="16"/>
    </row>
    <row r="129" spans="1:18">
      <c r="A129" s="69" t="s">
        <v>97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59"/>
      <c r="R129" s="8"/>
    </row>
    <row r="130" spans="1:18" ht="18">
      <c r="A130" s="71" t="s">
        <v>27</v>
      </c>
      <c r="B130" s="72"/>
      <c r="C130" s="72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9"/>
      <c r="R130" s="8"/>
    </row>
    <row r="131" spans="1:18">
      <c r="A131" s="73" t="s">
        <v>98</v>
      </c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59"/>
      <c r="R131" s="8"/>
    </row>
    <row r="132" spans="1:18">
      <c r="A132" s="63">
        <v>1</v>
      </c>
      <c r="B132" s="63" t="s">
        <v>28</v>
      </c>
      <c r="C132" s="12" t="s">
        <v>29</v>
      </c>
      <c r="D132" s="63" t="s">
        <v>30</v>
      </c>
      <c r="E132" s="63">
        <v>2</v>
      </c>
      <c r="F132" s="63" t="s">
        <v>99</v>
      </c>
      <c r="G132" s="63">
        <v>1</v>
      </c>
      <c r="H132" s="63" t="s">
        <v>32</v>
      </c>
      <c r="I132" s="63"/>
      <c r="J132" s="63">
        <v>59</v>
      </c>
      <c r="K132" s="63">
        <v>34</v>
      </c>
      <c r="L132" s="63">
        <v>2</v>
      </c>
      <c r="M132" s="63" t="s">
        <v>32</v>
      </c>
      <c r="N132" s="3">
        <f t="shared" ref="N132:N135" si="66">(IF(F132="OŽ",IF(L132=1,550.8,IF(L132=2,426.38,IF(L132=3,342.14,IF(L132=4,181.44,IF(L132=5,168.48,IF(L132=6,155.52,IF(L132=7,148.5,IF(L132=8,144,0))))))))+IF(L132&lt;=8,0,IF(L132&lt;=16,137.7,IF(L132&lt;=24,108,IF(L132&lt;=32,80.1,IF(L132&lt;=36,52.2,0)))))-IF(L132&lt;=8,0,IF(L132&lt;=16,(L132-9)*2.754,IF(L132&lt;=24,(L132-17)* 2.754,IF(L132&lt;=32,(L132-25)* 2.754,IF(L132&lt;=36,(L132-33)*2.754,0))))),0)+IF(F132="PČ",IF(L132=1,449,IF(L132=2,314.6,IF(L132=3,238,IF(L132=4,172,IF(L132=5,159,IF(L132=6,145,IF(L132=7,132,IF(L132=8,119,0))))))))+IF(L132&lt;=8,0,IF(L132&lt;=16,88,IF(L132&lt;=24,55,IF(L132&lt;=32,22,0))))-IF(L132&lt;=8,0,IF(L132&lt;=16,(L132-9)*2.245,IF(L132&lt;=24,(L132-17)*2.245,IF(L132&lt;=32,(L132-25)*2.245,0)))),0)+IF(F132="PČneol",IF(L132=1,85,IF(L132=2,64.61,IF(L132=3,50.76,IF(L132=4,16.25,IF(L132=5,15,IF(L132=6,13.75,IF(L132=7,12.5,IF(L132=8,11.25,0))))))))+IF(L132&lt;=8,0,IF(L132&lt;=16,9,0))-IF(L132&lt;=8,0,IF(L132&lt;=16,(L132-9)*0.425,0)),0)+IF(F132="PŽ",IF(L132=1,85,IF(L132=2,59.5,IF(L132=3,45,IF(L132=4,32.5,IF(L132=5,30,IF(L132=6,27.5,IF(L132=7,25,IF(L132=8,22.5,0))))))))+IF(L132&lt;=8,0,IF(L132&lt;=16,19,IF(L132&lt;=24,13,IF(L132&lt;=32,8,0))))-IF(L132&lt;=8,0,IF(L132&lt;=16,(L132-9)*0.425,IF(L132&lt;=24,(L132-17)*0.425,IF(L132&lt;=32,(L132-25)*0.425,0)))),0)+IF(F132="EČ",IF(L132=1,204,IF(L132=2,156.24,IF(L132=3,123.84,IF(L132=4,72,IF(L132=5,66,IF(L132=6,60,IF(L132=7,54,IF(L132=8,48,0))))))))+IF(L132&lt;=8,0,IF(L132&lt;=16,40,IF(L132&lt;=24,25,0)))-IF(L132&lt;=8,0,IF(L132&lt;=16,(L132-9)*1.02,IF(L132&lt;=24,(L132-17)*1.02,0))),0)+IF(F132="EČneol",IF(L132=1,68,IF(L132=2,51.69,IF(L132=3,40.61,IF(L132=4,13,IF(L132=5,12,IF(L132=6,11,IF(L132=7,10,IF(L132=8,9,0)))))))))+IF(F132="EŽ",IF(L132=1,68,IF(L132=2,47.6,IF(L132=3,36,IF(L132=4,18,IF(L132=5,16.5,IF(L132=6,15,IF(L132=7,13.5,IF(L132=8,12,0))))))))+IF(L132&lt;=8,0,IF(L132&lt;=16,10,IF(L132&lt;=24,6,0)))-IF(L132&lt;=8,0,IF(L132&lt;=16,(L132-9)*0.34,IF(L132&lt;=24,(L132-17)*0.34,0))),0)+IF(F132="PT",IF(L132=1,68,IF(L132=2,52.08,IF(L132=3,41.28,IF(L132=4,24,IF(L132=5,22,IF(L132=6,20,IF(L132=7,18,IF(L132=8,16,0))))))))+IF(L132&lt;=8,0,IF(L132&lt;=16,13,IF(L132&lt;=24,9,IF(L132&lt;=32,4,0))))-IF(L132&lt;=8,0,IF(L132&lt;=16,(L132-9)*0.34,IF(L132&lt;=24,(L132-17)*0.34,IF(L132&lt;=32,(L132-25)*0.34,0)))),0)+IF(F132="JOŽ",IF(L132=1,85,IF(L132=2,59.5,IF(L132=3,45,IF(L132=4,32.5,IF(L132=5,30,IF(L132=6,27.5,IF(L132=7,25,IF(L132=8,22.5,0))))))))+IF(L132&lt;=8,0,IF(L132&lt;=16,19,IF(L132&lt;=24,13,0)))-IF(L132&lt;=8,0,IF(L132&lt;=16,(L132-9)*0.425,IF(L132&lt;=24,(L132-17)*0.425,0))),0)+IF(F132="JPČ",IF(L132=1,68,IF(L132=2,47.6,IF(L132=3,36,IF(L132=4,26,IF(L132=5,24,IF(L132=6,22,IF(L132=7,20,IF(L132=8,18,0))))))))+IF(L132&lt;=8,0,IF(L132&lt;=16,13,IF(L132&lt;=24,9,0)))-IF(L132&lt;=8,0,IF(L132&lt;=16,(L132-9)*0.34,IF(L132&lt;=24,(L132-17)*0.34,0))),0)+IF(F132="JEČ",IF(L132=1,34,IF(L132=2,26.04,IF(L132=3,20.6,IF(L132=4,12,IF(L132=5,11,IF(L132=6,10,IF(L132=7,9,IF(L132=8,8,0))))))))+IF(L132&lt;=8,0,IF(L132&lt;=16,6,0))-IF(L132&lt;=8,0,IF(L132&lt;=16,(L132-9)*0.17,0)),0)+IF(F132="JEOF",IF(L132=1,34,IF(L132=2,26.04,IF(L132=3,20.6,IF(L132=4,12,IF(L132=5,11,IF(L132=6,10,IF(L132=7,9,IF(L132=8,8,0))))))))+IF(L132&lt;=8,0,IF(L132&lt;=16,6,0))-IF(L132&lt;=8,0,IF(L132&lt;=16,(L132-9)*0.17,0)),0)+IF(F132="JnPČ",IF(L132=1,51,IF(L132=2,35.7,IF(L132=3,27,IF(L132=4,19.5,IF(L132=5,18,IF(L132=6,16.5,IF(L132=7,15,IF(L132=8,13.5,0))))))))+IF(L132&lt;=8,0,IF(L132&lt;=16,10,0))-IF(L132&lt;=8,0,IF(L132&lt;=16,(L132-9)*0.255,0)),0)+IF(F132="JnEČ",IF(L132=1,25.5,IF(L132=2,19.53,IF(L132=3,15.48,IF(L132=4,9,IF(L132=5,8.25,IF(L132=6,7.5,IF(L132=7,6.75,IF(L132=8,6,0))))))))+IF(L132&lt;=8,0,IF(L132&lt;=16,5,0))-IF(L132&lt;=8,0,IF(L132&lt;=16,(L132-9)*0.1275,0)),0)+IF(F132="JčPČ",IF(L132=1,21.25,IF(L132=2,14.5,IF(L132=3,11.5,IF(L132=4,7,IF(L132=5,6.5,IF(L132=6,6,IF(L132=7,5.5,IF(L132=8,5,0))))))))+IF(L132&lt;=8,0,IF(L132&lt;=16,4,0))-IF(L132&lt;=8,0,IF(L132&lt;=16,(L132-9)*0.10625,0)),0)+IF(F132="JčEČ",IF(L132=1,17,IF(L132=2,13.02,IF(L132=3,10.32,IF(L132=4,6,IF(L132=5,5.5,IF(L132=6,5,IF(L132=7,4.5,IF(L132=8,4,0))))))))+IF(L132&lt;=8,0,IF(L132&lt;=16,3,0))-IF(L132&lt;=8,0,IF(L132&lt;=16,(L132-9)*0.085,0)),0)+IF(F132="NEAK",IF(L132=1,11.48,IF(L132=2,8.79,IF(L132=3,6.97,IF(L132=4,4.05,IF(L132=5,3.71,IF(L132=6,3.38,IF(L132=7,3.04,IF(L132=8,2.7,0))))))))+IF(L132&lt;=8,0,IF(L132&lt;=16,2,IF(L132&lt;=24,1.3,0)))-IF(L132&lt;=8,0,IF(L132&lt;=16,(L132-9)*0.0574,IF(L132&lt;=24,(L132-17)*0.0574,0))),0))*IF(L132&lt;0,1,IF(OR(F132="PČ",F132="PŽ",F132="PT"),IF(J132&lt;32,J132/32,1),1))* IF(L132&lt;0,1,IF(OR(F132="EČ",F132="EŽ",F132="JOŽ",F132="JPČ",F132="NEAK"),IF(J132&lt;24,J132/24,1),1))*IF(L132&lt;0,1,IF(OR(F132="PČneol",F132="JEČ",F132="JEOF",F132="JnPČ",F132="JnEČ",F132="JčPČ",F132="JčEČ"),IF(J132&lt;16,J132/16,1),1))*IF(L132&lt;0,1,IF(F132="EČneol",IF(J132&lt;8,J132/8,1),1))</f>
        <v>51.69</v>
      </c>
      <c r="O132" s="9">
        <f t="shared" ref="O132:O135" si="67">IF(F132="OŽ",N132,IF(H132="Ne",IF(J132*0.3&lt;J132-L132,N132,0),IF(J132*0.1&lt;J132-L132,N132,0)))</f>
        <v>51.69</v>
      </c>
      <c r="P132" s="4">
        <f t="shared" ref="P132" si="68">IF(O132=0,0,IF(F132="OŽ",IF(L132&gt;35,0,IF(J132&gt;35,(36-L132)*1.836,((36-L132)-(36-J132))*1.836)),0)+IF(F132="PČ",IF(L132&gt;31,0,IF(J132&gt;31,(32-L132)*1.347,((32-L132)-(32-J132))*1.347)),0)+ IF(F132="PČneol",IF(L132&gt;15,0,IF(J132&gt;15,(16-L132)*0.255,((16-L132)-(16-J132))*0.255)),0)+IF(F132="PŽ",IF(L132&gt;31,0,IF(J132&gt;31,(32-L132)*0.255,((32-L132)-(32-J132))*0.255)),0)+IF(F132="EČ",IF(L132&gt;23,0,IF(J132&gt;23,(24-L132)*0.612,((24-L132)-(24-J132))*0.612)),0)+IF(F132="EČneol",IF(L132&gt;7,0,IF(J132&gt;7,(8-L132)*0.204,((8-L132)-(8-J132))*0.204)),0)+IF(F132="EŽ",IF(L132&gt;23,0,IF(J132&gt;23,(24-L132)*0.204,((24-L132)-(24-J132))*0.204)),0)+IF(F132="PT",IF(L132&gt;31,0,IF(J132&gt;31,(32-L132)*0.204,((32-L132)-(32-J132))*0.204)),0)+IF(F132="JOŽ",IF(L132&gt;23,0,IF(J132&gt;23,(24-L132)*0.255,((24-L132)-(24-J132))*0.255)),0)+IF(F132="JPČ",IF(L132&gt;23,0,IF(J132&gt;23,(24-L132)*0.204,((24-L132)-(24-J132))*0.204)),0)+IF(F132="JEČ",IF(L132&gt;15,0,IF(J132&gt;15,(16-L132)*0.102,((16-L132)-(16-J132))*0.102)),0)+IF(F132="JEOF",IF(L132&gt;15,0,IF(J132&gt;15,(16-L132)*0.102,((16-L132)-(16-J132))*0.102)),0)+IF(F132="JnPČ",IF(L132&gt;15,0,IF(J132&gt;15,(16-L132)*0.153,((16-L132)-(16-J132))*0.153)),0)+IF(F132="JnEČ",IF(L132&gt;15,0,IF(J132&gt;15,(16-L132)*0.0765,((16-L132)-(16-J132))*0.0765)),0)+IF(F132="JčPČ",IF(L132&gt;15,0,IF(J132&gt;15,(16-L132)*0.06375,((16-L132)-(16-J132))*0.06375)),0)+IF(F132="JčEČ",IF(L132&gt;15,0,IF(J132&gt;15,(16-L132)*0.051,((16-L132)-(16-J132))*0.051)),0)+IF(F132="NEAK",IF(L132&gt;23,0,IF(J132&gt;23,(24-L132)*0.03444,((24-L132)-(24-J132))*0.03444)),0))</f>
        <v>1.224</v>
      </c>
      <c r="Q132" s="11">
        <f t="shared" ref="Q132" si="69">IF(ISERROR(P132*100/N132),0,(P132*100/N132))</f>
        <v>2.3679628554846199</v>
      </c>
      <c r="R132" s="10">
        <f t="shared" ref="R132:R135" si="70">IF(Q132&lt;=30,O132+P132,O132+O132*0.3)*IF(G132=1,0.4,IF(G132=2,0.75,IF(G132="1 (kas 4 m. 1 k. nerengiamos)",0.52,1)))*IF(D132="olimpinė",1,IF(M132="Ne",0.5,1))*IF(OR(A$5="Lietuvos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federacija"),IF(OR(J132&lt;8,K132&lt;16),0,1),1)*E132*IF(I132&lt;=1,1,1/I132)*IF(OR(A$5="Lietuvos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42.331199999999995</v>
      </c>
    </row>
    <row r="133" spans="1:18">
      <c r="A133" s="63">
        <v>2</v>
      </c>
      <c r="B133" s="63" t="s">
        <v>33</v>
      </c>
      <c r="C133" s="1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3">
        <f t="shared" si="66"/>
        <v>0</v>
      </c>
      <c r="O133" s="9">
        <f t="shared" si="67"/>
        <v>0</v>
      </c>
      <c r="P133" s="4">
        <f t="shared" ref="P133:P135" si="71">IF(O133=0,0,IF(F133="OŽ",IF(L133&gt;35,0,IF(J133&gt;35,(36-L133)*1.836,((36-L133)-(36-J133))*1.836)),0)+IF(F133="PČ",IF(L133&gt;31,0,IF(J133&gt;31,(32-L133)*1.347,((32-L133)-(32-J133))*1.347)),0)+ IF(F133="PČneol",IF(L133&gt;15,0,IF(J133&gt;15,(16-L133)*0.255,((16-L133)-(16-J133))*0.255)),0)+IF(F133="PŽ",IF(L133&gt;31,0,IF(J133&gt;31,(32-L133)*0.255,((32-L133)-(32-J133))*0.255)),0)+IF(F133="EČ",IF(L133&gt;23,0,IF(J133&gt;23,(24-L133)*0.612,((24-L133)-(24-J133))*0.612)),0)+IF(F133="EČneol",IF(L133&gt;7,0,IF(J133&gt;7,(8-L133)*0.204,((8-L133)-(8-J133))*0.204)),0)+IF(F133="EŽ",IF(L133&gt;23,0,IF(J133&gt;23,(24-L133)*0.204,((24-L133)-(24-J133))*0.204)),0)+IF(F133="PT",IF(L133&gt;31,0,IF(J133&gt;31,(32-L133)*0.204,((32-L133)-(32-J133))*0.204)),0)+IF(F133="JOŽ",IF(L133&gt;23,0,IF(J133&gt;23,(24-L133)*0.255,((24-L133)-(24-J133))*0.255)),0)+IF(F133="JPČ",IF(L133&gt;23,0,IF(J133&gt;23,(24-L133)*0.204,((24-L133)-(24-J133))*0.204)),0)+IF(F133="JEČ",IF(L133&gt;15,0,IF(J133&gt;15,(16-L133)*0.102,((16-L133)-(16-J133))*0.102)),0)+IF(F133="JEOF",IF(L133&gt;15,0,IF(J133&gt;15,(16-L133)*0.102,((16-L133)-(16-J133))*0.102)),0)+IF(F133="JnPČ",IF(L133&gt;15,0,IF(J133&gt;15,(16-L133)*0.153,((16-L133)-(16-J133))*0.153)),0)+IF(F133="JnEČ",IF(L133&gt;15,0,IF(J133&gt;15,(16-L133)*0.0765,((16-L133)-(16-J133))*0.0765)),0)+IF(F133="JčPČ",IF(L133&gt;15,0,IF(J133&gt;15,(16-L133)*0.06375,((16-L133)-(16-J133))*0.06375)),0)+IF(F133="JčEČ",IF(L133&gt;15,0,IF(J133&gt;15,(16-L133)*0.051,((16-L133)-(16-J133))*0.051)),0)+IF(F133="NEAK",IF(L133&gt;23,0,IF(J133&gt;23,(24-L133)*0.03444,((24-L133)-(24-J133))*0.03444)),0))</f>
        <v>0</v>
      </c>
      <c r="Q133" s="11">
        <f t="shared" ref="Q133:Q135" si="72">IF(ISERROR(P133*100/N133),0,(P133*100/N133))</f>
        <v>0</v>
      </c>
      <c r="R133" s="10">
        <f t="shared" si="70"/>
        <v>0</v>
      </c>
    </row>
    <row r="134" spans="1:18">
      <c r="A134" s="63">
        <v>3</v>
      </c>
      <c r="B134" s="63" t="s">
        <v>34</v>
      </c>
      <c r="C134" s="12" t="s">
        <v>29</v>
      </c>
      <c r="D134" s="63" t="s">
        <v>30</v>
      </c>
      <c r="E134" s="63">
        <v>2</v>
      </c>
      <c r="F134" s="63" t="s">
        <v>99</v>
      </c>
      <c r="G134" s="63">
        <v>1</v>
      </c>
      <c r="H134" s="63" t="s">
        <v>32</v>
      </c>
      <c r="I134" s="63"/>
      <c r="J134" s="63">
        <v>59</v>
      </c>
      <c r="K134" s="63">
        <v>34</v>
      </c>
      <c r="L134" s="63">
        <v>3</v>
      </c>
      <c r="M134" s="63" t="s">
        <v>32</v>
      </c>
      <c r="N134" s="3">
        <f t="shared" si="66"/>
        <v>40.61</v>
      </c>
      <c r="O134" s="9">
        <f t="shared" si="67"/>
        <v>40.61</v>
      </c>
      <c r="P134" s="4">
        <f t="shared" si="71"/>
        <v>1.02</v>
      </c>
      <c r="Q134" s="11">
        <f t="shared" si="72"/>
        <v>2.511696626446688</v>
      </c>
      <c r="R134" s="10">
        <f t="shared" si="70"/>
        <v>33.304000000000002</v>
      </c>
    </row>
    <row r="135" spans="1:18">
      <c r="A135" s="63">
        <v>4</v>
      </c>
      <c r="B135" s="63" t="s">
        <v>35</v>
      </c>
      <c r="C135" s="1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3">
        <f t="shared" si="66"/>
        <v>0</v>
      </c>
      <c r="O135" s="9">
        <f t="shared" si="67"/>
        <v>0</v>
      </c>
      <c r="P135" s="4">
        <f t="shared" si="71"/>
        <v>0</v>
      </c>
      <c r="Q135" s="11">
        <f t="shared" si="72"/>
        <v>0</v>
      </c>
      <c r="R135" s="10">
        <f t="shared" si="70"/>
        <v>0</v>
      </c>
    </row>
    <row r="136" spans="1:18">
      <c r="A136" s="75" t="s">
        <v>36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7"/>
      <c r="R136" s="10">
        <f>SUM(R132:R135)</f>
        <v>75.635199999999998</v>
      </c>
    </row>
    <row r="137" spans="1:18" ht="15.75">
      <c r="A137" s="24" t="s">
        <v>100</v>
      </c>
      <c r="B137" s="2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49" t="s">
        <v>48</v>
      </c>
      <c r="B138" s="49"/>
      <c r="C138" s="49"/>
      <c r="D138" s="49"/>
      <c r="E138" s="49"/>
      <c r="F138" s="49"/>
      <c r="G138" s="49"/>
      <c r="H138" s="49"/>
      <c r="I138" s="49"/>
      <c r="J138" s="15"/>
      <c r="K138" s="15"/>
      <c r="L138" s="15"/>
      <c r="M138" s="15"/>
      <c r="N138" s="15"/>
      <c r="O138" s="15"/>
      <c r="P138" s="15"/>
      <c r="Q138" s="15"/>
      <c r="R138" s="16"/>
    </row>
    <row r="139" spans="1:18" s="8" customFormat="1">
      <c r="A139" s="49"/>
      <c r="B139" s="49"/>
      <c r="C139" s="49"/>
      <c r="D139" s="49"/>
      <c r="E139" s="49"/>
      <c r="F139" s="49"/>
      <c r="G139" s="49"/>
      <c r="H139" s="49"/>
      <c r="I139" s="49"/>
      <c r="J139" s="15"/>
      <c r="K139" s="15"/>
      <c r="L139" s="15"/>
      <c r="M139" s="15"/>
      <c r="N139" s="15"/>
      <c r="O139" s="15"/>
      <c r="P139" s="15"/>
      <c r="Q139" s="15"/>
      <c r="R139" s="16"/>
    </row>
    <row r="140" spans="1:18" ht="13.9" customHeight="1">
      <c r="A140" s="69" t="s">
        <v>101</v>
      </c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59"/>
      <c r="R140" s="8"/>
    </row>
    <row r="141" spans="1:18" ht="15.6" customHeight="1">
      <c r="A141" s="71" t="s">
        <v>27</v>
      </c>
      <c r="B141" s="72"/>
      <c r="C141" s="72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9"/>
      <c r="R141" s="8"/>
    </row>
    <row r="142" spans="1:18" ht="13.9" customHeight="1">
      <c r="A142" s="73" t="s">
        <v>102</v>
      </c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59"/>
      <c r="R142" s="8"/>
    </row>
    <row r="143" spans="1:18">
      <c r="A143" s="63">
        <v>1</v>
      </c>
      <c r="B143" s="63" t="s">
        <v>41</v>
      </c>
      <c r="C143" s="12" t="s">
        <v>42</v>
      </c>
      <c r="D143" s="63" t="s">
        <v>30</v>
      </c>
      <c r="E143" s="63">
        <v>2</v>
      </c>
      <c r="F143" s="63" t="s">
        <v>99</v>
      </c>
      <c r="G143" s="63">
        <v>1</v>
      </c>
      <c r="H143" s="63" t="s">
        <v>32</v>
      </c>
      <c r="I143" s="63"/>
      <c r="J143" s="63">
        <v>71</v>
      </c>
      <c r="K143" s="63">
        <v>38</v>
      </c>
      <c r="L143" s="63">
        <v>27</v>
      </c>
      <c r="M143" s="63" t="s">
        <v>43</v>
      </c>
      <c r="N143" s="3">
        <f t="shared" ref="N143:N146" si="73">(IF(F143="OŽ",IF(L143=1,550.8,IF(L143=2,426.38,IF(L143=3,342.14,IF(L143=4,181.44,IF(L143=5,168.48,IF(L143=6,155.52,IF(L143=7,148.5,IF(L143=8,144,0))))))))+IF(L143&lt;=8,0,IF(L143&lt;=16,137.7,IF(L143&lt;=24,108,IF(L143&lt;=32,80.1,IF(L143&lt;=36,52.2,0)))))-IF(L143&lt;=8,0,IF(L143&lt;=16,(L143-9)*2.754,IF(L143&lt;=24,(L143-17)* 2.754,IF(L143&lt;=32,(L143-25)* 2.754,IF(L143&lt;=36,(L143-33)*2.754,0))))),0)+IF(F143="PČ",IF(L143=1,449,IF(L143=2,314.6,IF(L143=3,238,IF(L143=4,172,IF(L143=5,159,IF(L143=6,145,IF(L143=7,132,IF(L143=8,119,0))))))))+IF(L143&lt;=8,0,IF(L143&lt;=16,88,IF(L143&lt;=24,55,IF(L143&lt;=32,22,0))))-IF(L143&lt;=8,0,IF(L143&lt;=16,(L143-9)*2.245,IF(L143&lt;=24,(L143-17)*2.245,IF(L143&lt;=32,(L143-25)*2.245,0)))),0)+IF(F143="PČneol",IF(L143=1,85,IF(L143=2,64.61,IF(L143=3,50.76,IF(L143=4,16.25,IF(L143=5,15,IF(L143=6,13.75,IF(L143=7,12.5,IF(L143=8,11.25,0))))))))+IF(L143&lt;=8,0,IF(L143&lt;=16,9,0))-IF(L143&lt;=8,0,IF(L143&lt;=16,(L143-9)*0.425,0)),0)+IF(F143="PŽ",IF(L143=1,85,IF(L143=2,59.5,IF(L143=3,45,IF(L143=4,32.5,IF(L143=5,30,IF(L143=6,27.5,IF(L143=7,25,IF(L143=8,22.5,0))))))))+IF(L143&lt;=8,0,IF(L143&lt;=16,19,IF(L143&lt;=24,13,IF(L143&lt;=32,8,0))))-IF(L143&lt;=8,0,IF(L143&lt;=16,(L143-9)*0.425,IF(L143&lt;=24,(L143-17)*0.425,IF(L143&lt;=32,(L143-25)*0.425,0)))),0)+IF(F143="EČ",IF(L143=1,204,IF(L143=2,156.24,IF(L143=3,123.84,IF(L143=4,72,IF(L143=5,66,IF(L143=6,60,IF(L143=7,54,IF(L143=8,48,0))))))))+IF(L143&lt;=8,0,IF(L143&lt;=16,40,IF(L143&lt;=24,25,0)))-IF(L143&lt;=8,0,IF(L143&lt;=16,(L143-9)*1.02,IF(L143&lt;=24,(L143-17)*1.02,0))),0)+IF(F143="EČneol",IF(L143=1,68,IF(L143=2,51.69,IF(L143=3,40.61,IF(L143=4,13,IF(L143=5,12,IF(L143=6,11,IF(L143=7,10,IF(L143=8,9,0)))))))))+IF(F143="EŽ",IF(L143=1,68,IF(L143=2,47.6,IF(L143=3,36,IF(L143=4,18,IF(L143=5,16.5,IF(L143=6,15,IF(L143=7,13.5,IF(L143=8,12,0))))))))+IF(L143&lt;=8,0,IF(L143&lt;=16,10,IF(L143&lt;=24,6,0)))-IF(L143&lt;=8,0,IF(L143&lt;=16,(L143-9)*0.34,IF(L143&lt;=24,(L143-17)*0.34,0))),0)+IF(F143="PT",IF(L143=1,68,IF(L143=2,52.08,IF(L143=3,41.28,IF(L143=4,24,IF(L143=5,22,IF(L143=6,20,IF(L143=7,18,IF(L143=8,16,0))))))))+IF(L143&lt;=8,0,IF(L143&lt;=16,13,IF(L143&lt;=24,9,IF(L143&lt;=32,4,0))))-IF(L143&lt;=8,0,IF(L143&lt;=16,(L143-9)*0.34,IF(L143&lt;=24,(L143-17)*0.34,IF(L143&lt;=32,(L143-25)*0.34,0)))),0)+IF(F143="JOŽ",IF(L143=1,85,IF(L143=2,59.5,IF(L143=3,45,IF(L143=4,32.5,IF(L143=5,30,IF(L143=6,27.5,IF(L143=7,25,IF(L143=8,22.5,0))))))))+IF(L143&lt;=8,0,IF(L143&lt;=16,19,IF(L143&lt;=24,13,0)))-IF(L143&lt;=8,0,IF(L143&lt;=16,(L143-9)*0.425,IF(L143&lt;=24,(L143-17)*0.425,0))),0)+IF(F143="JPČ",IF(L143=1,68,IF(L143=2,47.6,IF(L143=3,36,IF(L143=4,26,IF(L143=5,24,IF(L143=6,22,IF(L143=7,20,IF(L143=8,18,0))))))))+IF(L143&lt;=8,0,IF(L143&lt;=16,13,IF(L143&lt;=24,9,0)))-IF(L143&lt;=8,0,IF(L143&lt;=16,(L143-9)*0.34,IF(L143&lt;=24,(L143-17)*0.34,0))),0)+IF(F143="JEČ",IF(L143=1,34,IF(L143=2,26.04,IF(L143=3,20.6,IF(L143=4,12,IF(L143=5,11,IF(L143=6,10,IF(L143=7,9,IF(L143=8,8,0))))))))+IF(L143&lt;=8,0,IF(L143&lt;=16,6,0))-IF(L143&lt;=8,0,IF(L143&lt;=16,(L143-9)*0.17,0)),0)+IF(F143="JEOF",IF(L143=1,34,IF(L143=2,26.04,IF(L143=3,20.6,IF(L143=4,12,IF(L143=5,11,IF(L143=6,10,IF(L143=7,9,IF(L143=8,8,0))))))))+IF(L143&lt;=8,0,IF(L143&lt;=16,6,0))-IF(L143&lt;=8,0,IF(L143&lt;=16,(L143-9)*0.17,0)),0)+IF(F143="JnPČ",IF(L143=1,51,IF(L143=2,35.7,IF(L143=3,27,IF(L143=4,19.5,IF(L143=5,18,IF(L143=6,16.5,IF(L143=7,15,IF(L143=8,13.5,0))))))))+IF(L143&lt;=8,0,IF(L143&lt;=16,10,0))-IF(L143&lt;=8,0,IF(L143&lt;=16,(L143-9)*0.255,0)),0)+IF(F143="JnEČ",IF(L143=1,25.5,IF(L143=2,19.53,IF(L143=3,15.48,IF(L143=4,9,IF(L143=5,8.25,IF(L143=6,7.5,IF(L143=7,6.75,IF(L143=8,6,0))))))))+IF(L143&lt;=8,0,IF(L143&lt;=16,5,0))-IF(L143&lt;=8,0,IF(L143&lt;=16,(L143-9)*0.1275,0)),0)+IF(F143="JčPČ",IF(L143=1,21.25,IF(L143=2,14.5,IF(L143=3,11.5,IF(L143=4,7,IF(L143=5,6.5,IF(L143=6,6,IF(L143=7,5.5,IF(L143=8,5,0))))))))+IF(L143&lt;=8,0,IF(L143&lt;=16,4,0))-IF(L143&lt;=8,0,IF(L143&lt;=16,(L143-9)*0.10625,0)),0)+IF(F143="JčEČ",IF(L143=1,17,IF(L143=2,13.02,IF(L143=3,10.32,IF(L143=4,6,IF(L143=5,5.5,IF(L143=6,5,IF(L143=7,4.5,IF(L143=8,4,0))))))))+IF(L143&lt;=8,0,IF(L143&lt;=16,3,0))-IF(L143&lt;=8,0,IF(L143&lt;=16,(L143-9)*0.085,0)),0)+IF(F143="NEAK",IF(L143=1,11.48,IF(L143=2,8.79,IF(L143=3,6.97,IF(L143=4,4.05,IF(L143=5,3.71,IF(L143=6,3.38,IF(L143=7,3.04,IF(L143=8,2.7,0))))))))+IF(L143&lt;=8,0,IF(L143&lt;=16,2,IF(L143&lt;=24,1.3,0)))-IF(L143&lt;=8,0,IF(L143&lt;=16,(L143-9)*0.0574,IF(L143&lt;=24,(L143-17)*0.0574,0))),0))*IF(L143&lt;0,1,IF(OR(F143="PČ",F143="PŽ",F143="PT"),IF(J143&lt;32,J143/32,1),1))* IF(L143&lt;0,1,IF(OR(F143="EČ",F143="EŽ",F143="JOŽ",F143="JPČ",F143="NEAK"),IF(J143&lt;24,J143/24,1),1))*IF(L143&lt;0,1,IF(OR(F143="PČneol",F143="JEČ",F143="JEOF",F143="JnPČ",F143="JnEČ",F143="JčPČ",F143="JčEČ"),IF(J143&lt;16,J143/16,1),1))*IF(L143&lt;0,1,IF(F143="EČneol",IF(J143&lt;8,J143/8,1),1))</f>
        <v>0</v>
      </c>
      <c r="O143" s="9">
        <f t="shared" ref="O143:O146" si="74">IF(F143="OŽ",N143,IF(H143="Ne",IF(J143*0.3&lt;J143-L143,N143,0),IF(J143*0.1&lt;J143-L143,N143,0)))</f>
        <v>0</v>
      </c>
      <c r="P143" s="4">
        <f t="shared" ref="P143" si="75">IF(O143=0,0,IF(F143="OŽ",IF(L143&gt;35,0,IF(J143&gt;35,(36-L143)*1.836,((36-L143)-(36-J143))*1.836)),0)+IF(F143="PČ",IF(L143&gt;31,0,IF(J143&gt;31,(32-L143)*1.347,((32-L143)-(32-J143))*1.347)),0)+ IF(F143="PČneol",IF(L143&gt;15,0,IF(J143&gt;15,(16-L143)*0.255,((16-L143)-(16-J143))*0.255)),0)+IF(F143="PŽ",IF(L143&gt;31,0,IF(J143&gt;31,(32-L143)*0.255,((32-L143)-(32-J143))*0.255)),0)+IF(F143="EČ",IF(L143&gt;23,0,IF(J143&gt;23,(24-L143)*0.612,((24-L143)-(24-J143))*0.612)),0)+IF(F143="EČneol",IF(L143&gt;7,0,IF(J143&gt;7,(8-L143)*0.204,((8-L143)-(8-J143))*0.204)),0)+IF(F143="EŽ",IF(L143&gt;23,0,IF(J143&gt;23,(24-L143)*0.204,((24-L143)-(24-J143))*0.204)),0)+IF(F143="PT",IF(L143&gt;31,0,IF(J143&gt;31,(32-L143)*0.204,((32-L143)-(32-J143))*0.204)),0)+IF(F143="JOŽ",IF(L143&gt;23,0,IF(J143&gt;23,(24-L143)*0.255,((24-L143)-(24-J143))*0.255)),0)+IF(F143="JPČ",IF(L143&gt;23,0,IF(J143&gt;23,(24-L143)*0.204,((24-L143)-(24-J143))*0.204)),0)+IF(F143="JEČ",IF(L143&gt;15,0,IF(J143&gt;15,(16-L143)*0.102,((16-L143)-(16-J143))*0.102)),0)+IF(F143="JEOF",IF(L143&gt;15,0,IF(J143&gt;15,(16-L143)*0.102,((16-L143)-(16-J143))*0.102)),0)+IF(F143="JnPČ",IF(L143&gt;15,0,IF(J143&gt;15,(16-L143)*0.153,((16-L143)-(16-J143))*0.153)),0)+IF(F143="JnEČ",IF(L143&gt;15,0,IF(J143&gt;15,(16-L143)*0.0765,((16-L143)-(16-J143))*0.0765)),0)+IF(F143="JčPČ",IF(L143&gt;15,0,IF(J143&gt;15,(16-L143)*0.06375,((16-L143)-(16-J143))*0.06375)),0)+IF(F143="JčEČ",IF(L143&gt;15,0,IF(J143&gt;15,(16-L143)*0.051,((16-L143)-(16-J143))*0.051)),0)+IF(F143="NEAK",IF(L143&gt;23,0,IF(J143&gt;23,(24-L143)*0.03444,((24-L143)-(24-J143))*0.03444)),0))</f>
        <v>0</v>
      </c>
      <c r="Q143" s="11">
        <f t="shared" ref="Q143" si="76">IF(ISERROR(P143*100/N143),0,(P143*100/N143))</f>
        <v>0</v>
      </c>
      <c r="R143" s="10">
        <f t="shared" ref="R143:R146" si="77">IF(Q143&lt;=30,O143+P143,O143+O143*0.3)*IF(G143=1,0.4,IF(G143=2,0.75,IF(G143="1 (kas 4 m. 1 k. nerengiamos)",0.52,1)))*IF(D143="olimpinė",1,IF(M143="Ne",0.5,1))*IF(OR(A$5="Lietuvos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federacija"),IF(OR(J143&lt;8,K143&lt;16),0,1),1)*E143*IF(I143&lt;=1,1,1/I143)*IF(OR(A$5="Lietuvos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4" spans="1:18">
      <c r="A144" s="63">
        <v>2</v>
      </c>
      <c r="B144" s="63" t="s">
        <v>44</v>
      </c>
      <c r="C144" s="1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3">
        <f t="shared" si="73"/>
        <v>0</v>
      </c>
      <c r="O144" s="9">
        <f t="shared" si="74"/>
        <v>0</v>
      </c>
      <c r="P144" s="4">
        <f t="shared" ref="P144:P146" si="78">IF(O144=0,0,IF(F144="OŽ",IF(L144&gt;35,0,IF(J144&gt;35,(36-L144)*1.836,((36-L144)-(36-J144))*1.836)),0)+IF(F144="PČ",IF(L144&gt;31,0,IF(J144&gt;31,(32-L144)*1.347,((32-L144)-(32-J144))*1.347)),0)+ IF(F144="PČneol",IF(L144&gt;15,0,IF(J144&gt;15,(16-L144)*0.255,((16-L144)-(16-J144))*0.255)),0)+IF(F144="PŽ",IF(L144&gt;31,0,IF(J144&gt;31,(32-L144)*0.255,((32-L144)-(32-J144))*0.255)),0)+IF(F144="EČ",IF(L144&gt;23,0,IF(J144&gt;23,(24-L144)*0.612,((24-L144)-(24-J144))*0.612)),0)+IF(F144="EČneol",IF(L144&gt;7,0,IF(J144&gt;7,(8-L144)*0.204,((8-L144)-(8-J144))*0.204)),0)+IF(F144="EŽ",IF(L144&gt;23,0,IF(J144&gt;23,(24-L144)*0.204,((24-L144)-(24-J144))*0.204)),0)+IF(F144="PT",IF(L144&gt;31,0,IF(J144&gt;31,(32-L144)*0.204,((32-L144)-(32-J144))*0.204)),0)+IF(F144="JOŽ",IF(L144&gt;23,0,IF(J144&gt;23,(24-L144)*0.255,((24-L144)-(24-J144))*0.255)),0)+IF(F144="JPČ",IF(L144&gt;23,0,IF(J144&gt;23,(24-L144)*0.204,((24-L144)-(24-J144))*0.204)),0)+IF(F144="JEČ",IF(L144&gt;15,0,IF(J144&gt;15,(16-L144)*0.102,((16-L144)-(16-J144))*0.102)),0)+IF(F144="JEOF",IF(L144&gt;15,0,IF(J144&gt;15,(16-L144)*0.102,((16-L144)-(16-J144))*0.102)),0)+IF(F144="JnPČ",IF(L144&gt;15,0,IF(J144&gt;15,(16-L144)*0.153,((16-L144)-(16-J144))*0.153)),0)+IF(F144="JnEČ",IF(L144&gt;15,0,IF(J144&gt;15,(16-L144)*0.0765,((16-L144)-(16-J144))*0.0765)),0)+IF(F144="JčPČ",IF(L144&gt;15,0,IF(J144&gt;15,(16-L144)*0.06375,((16-L144)-(16-J144))*0.06375)),0)+IF(F144="JčEČ",IF(L144&gt;15,0,IF(J144&gt;15,(16-L144)*0.051,((16-L144)-(16-J144))*0.051)),0)+IF(F144="NEAK",IF(L144&gt;23,0,IF(J144&gt;23,(24-L144)*0.03444,((24-L144)-(24-J144))*0.03444)),0))</f>
        <v>0</v>
      </c>
      <c r="Q144" s="11">
        <f t="shared" ref="Q144:Q146" si="79">IF(ISERROR(P144*100/N144),0,(P144*100/N144))</f>
        <v>0</v>
      </c>
      <c r="R144" s="10">
        <f t="shared" si="77"/>
        <v>0</v>
      </c>
    </row>
    <row r="145" spans="1:18">
      <c r="A145" s="63">
        <v>3</v>
      </c>
      <c r="B145" s="63" t="s">
        <v>103</v>
      </c>
      <c r="C145" s="12" t="s">
        <v>42</v>
      </c>
      <c r="D145" s="63" t="s">
        <v>30</v>
      </c>
      <c r="E145" s="63">
        <v>2</v>
      </c>
      <c r="F145" s="63" t="s">
        <v>99</v>
      </c>
      <c r="G145" s="63">
        <v>1</v>
      </c>
      <c r="H145" s="63" t="s">
        <v>32</v>
      </c>
      <c r="I145" s="63"/>
      <c r="J145" s="63">
        <v>71</v>
      </c>
      <c r="K145" s="63">
        <v>38</v>
      </c>
      <c r="L145" s="63">
        <v>50</v>
      </c>
      <c r="M145" s="63" t="s">
        <v>32</v>
      </c>
      <c r="N145" s="3">
        <f t="shared" si="73"/>
        <v>0</v>
      </c>
      <c r="O145" s="9">
        <f t="shared" si="74"/>
        <v>0</v>
      </c>
      <c r="P145" s="4">
        <f t="shared" si="78"/>
        <v>0</v>
      </c>
      <c r="Q145" s="11">
        <f t="shared" si="79"/>
        <v>0</v>
      </c>
      <c r="R145" s="10">
        <f t="shared" si="77"/>
        <v>0</v>
      </c>
    </row>
    <row r="146" spans="1:18">
      <c r="A146" s="63">
        <v>4</v>
      </c>
      <c r="B146" s="63" t="s">
        <v>104</v>
      </c>
      <c r="C146" s="1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3">
        <f t="shared" si="73"/>
        <v>0</v>
      </c>
      <c r="O146" s="9">
        <f t="shared" si="74"/>
        <v>0</v>
      </c>
      <c r="P146" s="4">
        <f t="shared" si="78"/>
        <v>0</v>
      </c>
      <c r="Q146" s="11">
        <f t="shared" si="79"/>
        <v>0</v>
      </c>
      <c r="R146" s="10">
        <f t="shared" si="77"/>
        <v>0</v>
      </c>
    </row>
    <row r="147" spans="1:18" ht="13.9" customHeight="1">
      <c r="A147" s="75" t="s">
        <v>36</v>
      </c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7"/>
      <c r="R147" s="10">
        <f>SUM(R143:R146)</f>
        <v>0</v>
      </c>
    </row>
    <row r="148" spans="1:18" ht="15.75">
      <c r="A148" s="24" t="s">
        <v>105</v>
      </c>
      <c r="B148" s="2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6"/>
    </row>
    <row r="149" spans="1:18">
      <c r="A149" s="49" t="s">
        <v>48</v>
      </c>
      <c r="B149" s="49"/>
      <c r="C149" s="49"/>
      <c r="D149" s="49"/>
      <c r="E149" s="49"/>
      <c r="F149" s="49"/>
      <c r="G149" s="49"/>
      <c r="H149" s="49"/>
      <c r="I149" s="49"/>
      <c r="J149" s="15"/>
      <c r="K149" s="15"/>
      <c r="L149" s="15"/>
      <c r="M149" s="15"/>
      <c r="N149" s="15"/>
      <c r="O149" s="15"/>
      <c r="P149" s="15"/>
      <c r="Q149" s="15"/>
      <c r="R149" s="16"/>
    </row>
    <row r="150" spans="1:18" s="8" customFormat="1">
      <c r="A150" s="49"/>
      <c r="B150" s="49"/>
      <c r="C150" s="49"/>
      <c r="D150" s="49"/>
      <c r="E150" s="49"/>
      <c r="F150" s="49"/>
      <c r="G150" s="49"/>
      <c r="H150" s="49"/>
      <c r="I150" s="49"/>
      <c r="J150" s="15"/>
      <c r="K150" s="15"/>
      <c r="L150" s="15"/>
      <c r="M150" s="15"/>
      <c r="N150" s="15"/>
      <c r="O150" s="15"/>
      <c r="P150" s="15"/>
      <c r="Q150" s="15"/>
      <c r="R150" s="16"/>
    </row>
    <row r="151" spans="1:18">
      <c r="A151" s="69" t="s">
        <v>106</v>
      </c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59"/>
      <c r="R151" s="8"/>
    </row>
    <row r="152" spans="1:18" ht="18">
      <c r="A152" s="71" t="s">
        <v>27</v>
      </c>
      <c r="B152" s="72"/>
      <c r="C152" s="72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9"/>
      <c r="R152" s="8"/>
    </row>
    <row r="153" spans="1:18">
      <c r="A153" s="73" t="s">
        <v>107</v>
      </c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59"/>
      <c r="R153" s="8"/>
    </row>
    <row r="154" spans="1:18">
      <c r="A154" s="63">
        <v>1</v>
      </c>
      <c r="B154" s="63" t="s">
        <v>57</v>
      </c>
      <c r="C154" s="12" t="s">
        <v>29</v>
      </c>
      <c r="D154" s="63" t="s">
        <v>30</v>
      </c>
      <c r="E154" s="63">
        <v>2</v>
      </c>
      <c r="F154" s="63" t="s">
        <v>108</v>
      </c>
      <c r="G154" s="63">
        <v>1</v>
      </c>
      <c r="H154" s="63" t="s">
        <v>32</v>
      </c>
      <c r="I154" s="63"/>
      <c r="J154" s="63">
        <v>56</v>
      </c>
      <c r="K154" s="63">
        <v>31</v>
      </c>
      <c r="L154" s="63">
        <v>5</v>
      </c>
      <c r="M154" s="63" t="s">
        <v>32</v>
      </c>
      <c r="N154" s="3">
        <f>(IF(F154="OŽ",IF(L154=1,550.8,IF(L154=2,426.38,IF(L154=3,342.14,IF(L154=4,181.44,IF(L154=5,168.48,IF(L154=6,155.52,IF(L154=7,148.5,IF(L154=8,144,0))))))))+IF(L154&lt;=8,0,IF(L154&lt;=16,137.7,IF(L154&lt;=24,108,IF(L154&lt;=32,80.1,IF(L154&lt;=36,52.2,0)))))-IF(L154&lt;=8,0,IF(L154&lt;=16,(L154-9)*2.754,IF(L154&lt;=24,(L154-17)* 2.754,IF(L154&lt;=32,(L154-25)* 2.754,IF(L154&lt;=36,(L154-33)*2.754,0))))),0)+IF(F154="PČ",IF(L154=1,449,IF(L154=2,314.6,IF(L154=3,238,IF(L154=4,172,IF(L154=5,159,IF(L154=6,145,IF(L154=7,132,IF(L154=8,119,0))))))))+IF(L154&lt;=8,0,IF(L154&lt;=16,88,IF(L154&lt;=24,55,IF(L154&lt;=32,22,0))))-IF(L154&lt;=8,0,IF(L154&lt;=16,(L154-9)*2.245,IF(L154&lt;=24,(L154-17)*2.245,IF(L154&lt;=32,(L154-25)*2.245,0)))),0)+IF(F154="PČneol",IF(L154=1,85,IF(L154=2,64.61,IF(L154=3,50.76,IF(L154=4,16.25,IF(L154=5,15,IF(L154=6,13.75,IF(L154=7,12.5,IF(L154=8,11.25,0))))))))+IF(L154&lt;=8,0,IF(L154&lt;=16,9,0))-IF(L154&lt;=8,0,IF(L154&lt;=16,(L154-9)*0.425,0)),0)+IF(F154="PŽ",IF(L154=1,85,IF(L154=2,59.5,IF(L154=3,45,IF(L154=4,32.5,IF(L154=5,30,IF(L154=6,27.5,IF(L154=7,25,IF(L154=8,22.5,0))))))))+IF(L154&lt;=8,0,IF(L154&lt;=16,19,IF(L154&lt;=24,13,IF(L154&lt;=32,8,0))))-IF(L154&lt;=8,0,IF(L154&lt;=16,(L154-9)*0.425,IF(L154&lt;=24,(L154-17)*0.425,IF(L154&lt;=32,(L154-25)*0.425,0)))),0)+IF(F154="EČ",IF(L154=1,204,IF(L154=2,156.24,IF(L154=3,123.84,IF(L154=4,72,IF(L154=5,66,IF(L154=6,60,IF(L154=7,54,IF(L154=8,48,0))))))))+IF(L154&lt;=8,0,IF(L154&lt;=16,40,IF(L154&lt;=24,25,0)))-IF(L154&lt;=8,0,IF(L154&lt;=16,(L154-9)*1.02,IF(L154&lt;=24,(L154-17)*1.02,0))),0)+IF(F154="EČneol",IF(L154=1,68,IF(L154=2,51.69,IF(L154=3,40.61,IF(L154=4,13,IF(L154=5,12,IF(L154=6,11,IF(L154=7,10,IF(L154=8,9,0)))))))))+IF(F154="EŽ",IF(L154=1,68,IF(L154=2,47.6,IF(L154=3,36,IF(L154=4,18,IF(L154=5,16.5,IF(L154=6,15,IF(L154=7,13.5,IF(L154=8,12,0))))))))+IF(L154&lt;=8,0,IF(L154&lt;=16,10,IF(L154&lt;=24,6,0)))-IF(L154&lt;=8,0,IF(L154&lt;=16,(L154-9)*0.34,IF(L154&lt;=24,(L154-17)*0.34,0))),0)+IF(F154="PT",IF(L154=1,68,IF(L154=2,52.08,IF(L154=3,41.28,IF(L154=4,24,IF(L154=5,22,IF(L154=6,20,IF(L154=7,18,IF(L154=8,16,0))))))))+IF(L154&lt;=8,0,IF(L154&lt;=16,13,IF(L154&lt;=24,9,IF(L154&lt;=32,4,0))))-IF(L154&lt;=8,0,IF(L154&lt;=16,(L154-9)*0.34,IF(L154&lt;=24,(L154-17)*0.34,IF(L154&lt;=32,(L154-25)*0.34,0)))),0)+IF(F154="JOŽ",IF(L154=1,85,IF(L154=2,59.5,IF(L154=3,45,IF(L154=4,32.5,IF(L154=5,30,IF(L154=6,27.5,IF(L154=7,25,IF(L154=8,22.5,0))))))))+IF(L154&lt;=8,0,IF(L154&lt;=16,19,IF(L154&lt;=24,13,0)))-IF(L154&lt;=8,0,IF(L154&lt;=16,(L154-9)*0.425,IF(L154&lt;=24,(L154-17)*0.425,0))),0)+IF(F154="JPČ",IF(L154=1,68,IF(L154=2,47.6,IF(L154=3,36,IF(L154=4,26,IF(L154=5,24,IF(L154=6,22,IF(L154=7,20,IF(L154=8,18,0))))))))+IF(L154&lt;=8,0,IF(L154&lt;=16,13,IF(L154&lt;=24,9,0)))-IF(L154&lt;=8,0,IF(L154&lt;=16,(L154-9)*0.34,IF(L154&lt;=24,(L154-17)*0.34,0))),0)+IF(F154="JEČ",IF(L154=1,34,IF(L154=2,26.04,IF(L154=3,20.6,IF(L154=4,12,IF(L154=5,11,IF(L154=6,10,IF(L154=7,9,IF(L154=8,8,0))))))))+IF(L154&lt;=8,0,IF(L154&lt;=16,6,0))-IF(L154&lt;=8,0,IF(L154&lt;=16,(L154-9)*0.17,0)),0)+IF(F154="JEOF",IF(L154=1,34,IF(L154=2,26.04,IF(L154=3,20.6,IF(L154=4,12,IF(L154=5,11,IF(L154=6,10,IF(L154=7,9,IF(L154=8,8,0))))))))+IF(L154&lt;=8,0,IF(L154&lt;=16,6,0))-IF(L154&lt;=8,0,IF(L154&lt;=16,(L154-9)*0.17,0)),0)+IF(F154="JnPČ",IF(L154=1,51,IF(L154=2,35.7,IF(L154=3,27,IF(L154=4,19.5,IF(L154=5,18,IF(L154=6,16.5,IF(L154=7,15,IF(L154=8,13.5,0))))))))+IF(L154&lt;=8,0,IF(L154&lt;=16,10,0))-IF(L154&lt;=8,0,IF(L154&lt;=16,(L154-9)*0.255,0)),0)+IF(F154="JnEČ",IF(L154=1,25.5,IF(L154=2,19.53,IF(L154=3,15.48,IF(L154=4,9,IF(L154=5,8.25,IF(L154=6,7.5,IF(L154=7,6.75,IF(L154=8,6,0))))))))+IF(L154&lt;=8,0,IF(L154&lt;=16,5,0))-IF(L154&lt;=8,0,IF(L154&lt;=16,(L154-9)*0.1275,0)),0)+IF(F154="JčPČ",IF(L154=1,21.25,IF(L154=2,14.5,IF(L154=3,11.5,IF(L154=4,7,IF(L154=5,6.5,IF(L154=6,6,IF(L154=7,5.5,IF(L154=8,5,0))))))))+IF(L154&lt;=8,0,IF(L154&lt;=16,4,0))-IF(L154&lt;=8,0,IF(L154&lt;=16,(L154-9)*0.10625,0)),0)+IF(F154="JčEČ",IF(L154=1,17,IF(L154=2,13.02,IF(L154=3,10.32,IF(L154=4,6,IF(L154=5,5.5,IF(L154=6,5,IF(L154=7,4.5,IF(L154=8,4,0))))))))+IF(L154&lt;=8,0,IF(L154&lt;=16,3,0))-IF(L154&lt;=8,0,IF(L154&lt;=16,(L154-9)*0.085,0)),0)+IF(F154="NEAK",IF(L154=1,11.48,IF(L154=2,8.79,IF(L154=3,6.97,IF(L154=4,4.05,IF(L154=5,3.71,IF(L154=6,3.38,IF(L154=7,3.04,IF(L154=8,2.7,0))))))))+IF(L154&lt;=8,0,IF(L154&lt;=16,2,IF(L154&lt;=24,1.3,0)))-IF(L154&lt;=8,0,IF(L154&lt;=16,(L154-9)*0.0574,IF(L154&lt;=24,(L154-17)*0.0574,0))),0))*IF(L154&lt;0,1,IF(OR(F154="PČ",F154="PŽ",F154="PT"),IF(J154&lt;32,J154/32,1),1))* IF(L154&lt;0,1,IF(OR(F154="EČ",F154="EŽ",F154="JOŽ",F154="JPČ",F154="NEAK"),IF(J154&lt;24,J154/24,1),1))*IF(L154&lt;0,1,IF(OR(F154="PČneol",F154="JEČ",F154="JEOF",F154="JnPČ",F154="JnEČ",F154="JčPČ",F154="JčEČ"),IF(J154&lt;16,J154/16,1),1))*IF(L154&lt;0,1,IF(F154="EČneol",IF(J154&lt;8,J154/8,1),1))</f>
        <v>11</v>
      </c>
      <c r="O154" s="9">
        <f t="shared" ref="O154:O157" si="80">IF(F154="OŽ",N154,IF(H154="Ne",IF(J154*0.3&lt;J154-L154,N154,0),IF(J154*0.1&lt;J154-L154,N154,0)))</f>
        <v>11</v>
      </c>
      <c r="P154" s="4">
        <f t="shared" ref="P154" si="81">IF(O154=0,0,IF(F154="OŽ",IF(L154&gt;35,0,IF(J154&gt;35,(36-L154)*1.836,((36-L154)-(36-J154))*1.836)),0)+IF(F154="PČ",IF(L154&gt;31,0,IF(J154&gt;31,(32-L154)*1.347,((32-L154)-(32-J154))*1.347)),0)+ IF(F154="PČneol",IF(L154&gt;15,0,IF(J154&gt;15,(16-L154)*0.255,((16-L154)-(16-J154))*0.255)),0)+IF(F154="PŽ",IF(L154&gt;31,0,IF(J154&gt;31,(32-L154)*0.255,((32-L154)-(32-J154))*0.255)),0)+IF(F154="EČ",IF(L154&gt;23,0,IF(J154&gt;23,(24-L154)*0.612,((24-L154)-(24-J154))*0.612)),0)+IF(F154="EČneol",IF(L154&gt;7,0,IF(J154&gt;7,(8-L154)*0.204,((8-L154)-(8-J154))*0.204)),0)+IF(F154="EŽ",IF(L154&gt;23,0,IF(J154&gt;23,(24-L154)*0.204,((24-L154)-(24-J154))*0.204)),0)+IF(F154="PT",IF(L154&gt;31,0,IF(J154&gt;31,(32-L154)*0.204,((32-L154)-(32-J154))*0.204)),0)+IF(F154="JOŽ",IF(L154&gt;23,0,IF(J154&gt;23,(24-L154)*0.255,((24-L154)-(24-J154))*0.255)),0)+IF(F154="JPČ",IF(L154&gt;23,0,IF(J154&gt;23,(24-L154)*0.204,((24-L154)-(24-J154))*0.204)),0)+IF(F154="JEČ",IF(L154&gt;15,0,IF(J154&gt;15,(16-L154)*0.102,((16-L154)-(16-J154))*0.102)),0)+IF(F154="JEOF",IF(L154&gt;15,0,IF(J154&gt;15,(16-L154)*0.102,((16-L154)-(16-J154))*0.102)),0)+IF(F154="JnPČ",IF(L154&gt;15,0,IF(J154&gt;15,(16-L154)*0.153,((16-L154)-(16-J154))*0.153)),0)+IF(F154="JnEČ",IF(L154&gt;15,0,IF(J154&gt;15,(16-L154)*0.0765,((16-L154)-(16-J154))*0.0765)),0)+IF(F154="JčPČ",IF(L154&gt;15,0,IF(J154&gt;15,(16-L154)*0.06375,((16-L154)-(16-J154))*0.06375)),0)+IF(F154="JčEČ",IF(L154&gt;15,0,IF(J154&gt;15,(16-L154)*0.051,((16-L154)-(16-J154))*0.051)),0)+IF(F154="NEAK",IF(L154&gt;23,0,IF(J154&gt;23,(24-L154)*0.03444,((24-L154)-(24-J154))*0.03444)),0))</f>
        <v>1.1219999999999999</v>
      </c>
      <c r="Q154" s="11">
        <f t="shared" ref="Q154" si="82">IF(ISERROR(P154*100/N154),0,(P154*100/N154))</f>
        <v>10.199999999999999</v>
      </c>
      <c r="R154" s="10">
        <f t="shared" ref="R154:R157" si="83">IF(Q154&lt;=30,O154+P154,O154+O154*0.3)*IF(G154=1,0.4,IF(G154=2,0.75,IF(G154="1 (kas 4 m. 1 k. nerengiamos)",0.52,1)))*IF(D154="olimpinė",1,IF(M154="Ne",0.5,1))*IF(OR(A$5="Lietuvos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federacija"),IF(OR(J154&lt;8,K154&lt;16),0,1),1)*E154*IF(I154&lt;=1,1,1/I154)*IF(OR(A$5="Lietuvos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9.6976000000000013</v>
      </c>
    </row>
    <row r="155" spans="1:18">
      <c r="A155" s="63">
        <v>2</v>
      </c>
      <c r="B155" s="63" t="s">
        <v>59</v>
      </c>
      <c r="C155" s="1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3">
        <f t="shared" ref="N155:N157" si="84">(IF(F155="OŽ",IF(L155=1,550.8,IF(L155=2,426.38,IF(L155=3,342.14,IF(L155=4,181.44,IF(L155=5,168.48,IF(L155=6,155.52,IF(L155=7,148.5,IF(L155=8,144,0))))))))+IF(L155&lt;=8,0,IF(L155&lt;=16,137.7,IF(L155&lt;=24,108,IF(L155&lt;=32,80.1,IF(L155&lt;=36,52.2,0)))))-IF(L155&lt;=8,0,IF(L155&lt;=16,(L155-9)*2.754,IF(L155&lt;=24,(L155-17)* 2.754,IF(L155&lt;=32,(L155-25)* 2.754,IF(L155&lt;=36,(L155-33)*2.754,0))))),0)+IF(F155="PČ",IF(L155=1,449,IF(L155=2,314.6,IF(L155=3,238,IF(L155=4,172,IF(L155=5,159,IF(L155=6,145,IF(L155=7,132,IF(L155=8,119,0))))))))+IF(L155&lt;=8,0,IF(L155&lt;=16,88,IF(L155&lt;=24,55,IF(L155&lt;=32,22,0))))-IF(L155&lt;=8,0,IF(L155&lt;=16,(L155-9)*2.245,IF(L155&lt;=24,(L155-17)*2.245,IF(L155&lt;=32,(L155-25)*2.245,0)))),0)+IF(F155="PČneol",IF(L155=1,85,IF(L155=2,64.61,IF(L155=3,50.76,IF(L155=4,16.25,IF(L155=5,15,IF(L155=6,13.75,IF(L155=7,12.5,IF(L155=8,11.25,0))))))))+IF(L155&lt;=8,0,IF(L155&lt;=16,9,0))-IF(L155&lt;=8,0,IF(L155&lt;=16,(L155-9)*0.425,0)),0)+IF(F155="PŽ",IF(L155=1,85,IF(L155=2,59.5,IF(L155=3,45,IF(L155=4,32.5,IF(L155=5,30,IF(L155=6,27.5,IF(L155=7,25,IF(L155=8,22.5,0))))))))+IF(L155&lt;=8,0,IF(L155&lt;=16,19,IF(L155&lt;=24,13,IF(L155&lt;=32,8,0))))-IF(L155&lt;=8,0,IF(L155&lt;=16,(L155-9)*0.425,IF(L155&lt;=24,(L155-17)*0.425,IF(L155&lt;=32,(L155-25)*0.425,0)))),0)+IF(F155="EČ",IF(L155=1,204,IF(L155=2,156.24,IF(L155=3,123.84,IF(L155=4,72,IF(L155=5,66,IF(L155=6,60,IF(L155=7,54,IF(L155=8,48,0))))))))+IF(L155&lt;=8,0,IF(L155&lt;=16,40,IF(L155&lt;=24,25,0)))-IF(L155&lt;=8,0,IF(L155&lt;=16,(L155-9)*1.02,IF(L155&lt;=24,(L155-17)*1.02,0))),0)+IF(F155="EČneol",IF(L155=1,68,IF(L155=2,51.69,IF(L155=3,40.61,IF(L155=4,13,IF(L155=5,12,IF(L155=6,11,IF(L155=7,10,IF(L155=8,9,0)))))))))+IF(F155="EŽ",IF(L155=1,68,IF(L155=2,47.6,IF(L155=3,36,IF(L155=4,18,IF(L155=5,16.5,IF(L155=6,15,IF(L155=7,13.5,IF(L155=8,12,0))))))))+IF(L155&lt;=8,0,IF(L155&lt;=16,10,IF(L155&lt;=24,6,0)))-IF(L155&lt;=8,0,IF(L155&lt;=16,(L155-9)*0.34,IF(L155&lt;=24,(L155-17)*0.34,0))),0)+IF(F155="PT",IF(L155=1,68,IF(L155=2,52.08,IF(L155=3,41.28,IF(L155=4,24,IF(L155=5,22,IF(L155=6,20,IF(L155=7,18,IF(L155=8,16,0))))))))+IF(L155&lt;=8,0,IF(L155&lt;=16,13,IF(L155&lt;=24,9,IF(L155&lt;=32,4,0))))-IF(L155&lt;=8,0,IF(L155&lt;=16,(L155-9)*0.34,IF(L155&lt;=24,(L155-17)*0.34,IF(L155&lt;=32,(L155-25)*0.34,0)))),0)+IF(F155="JOŽ",IF(L155=1,85,IF(L155=2,59.5,IF(L155=3,45,IF(L155=4,32.5,IF(L155=5,30,IF(L155=6,27.5,IF(L155=7,25,IF(L155=8,22.5,0))))))))+IF(L155&lt;=8,0,IF(L155&lt;=16,19,IF(L155&lt;=24,13,0)))-IF(L155&lt;=8,0,IF(L155&lt;=16,(L155-9)*0.425,IF(L155&lt;=24,(L155-17)*0.425,0))),0)+IF(F155="JPČ",IF(L155=1,68,IF(L155=2,47.6,IF(L155=3,36,IF(L155=4,26,IF(L155=5,24,IF(L155=6,22,IF(L155=7,20,IF(L155=8,18,0))))))))+IF(L155&lt;=8,0,IF(L155&lt;=16,13,IF(L155&lt;=24,9,0)))-IF(L155&lt;=8,0,IF(L155&lt;=16,(L155-9)*0.34,IF(L155&lt;=24,(L155-17)*0.34,0))),0)+IF(F155="JEČ",IF(L155=1,34,IF(L155=2,26.04,IF(L155=3,20.6,IF(L155=4,12,IF(L155=5,11,IF(L155=6,10,IF(L155=7,9,IF(L155=8,8,0))))))))+IF(L155&lt;=8,0,IF(L155&lt;=16,6,0))-IF(L155&lt;=8,0,IF(L155&lt;=16,(L155-9)*0.17,0)),0)+IF(F155="JEOF",IF(L155=1,34,IF(L155=2,26.04,IF(L155=3,20.6,IF(L155=4,12,IF(L155=5,11,IF(L155=6,10,IF(L155=7,9,IF(L155=8,8,0))))))))+IF(L155&lt;=8,0,IF(L155&lt;=16,6,0))-IF(L155&lt;=8,0,IF(L155&lt;=16,(L155-9)*0.17,0)),0)+IF(F155="JnPČ",IF(L155=1,51,IF(L155=2,35.7,IF(L155=3,27,IF(L155=4,19.5,IF(L155=5,18,IF(L155=6,16.5,IF(L155=7,15,IF(L155=8,13.5,0))))))))+IF(L155&lt;=8,0,IF(L155&lt;=16,10,0))-IF(L155&lt;=8,0,IF(L155&lt;=16,(L155-9)*0.255,0)),0)+IF(F155="JnEČ",IF(L155=1,25.5,IF(L155=2,19.53,IF(L155=3,15.48,IF(L155=4,9,IF(L155=5,8.25,IF(L155=6,7.5,IF(L155=7,6.75,IF(L155=8,6,0))))))))+IF(L155&lt;=8,0,IF(L155&lt;=16,5,0))-IF(L155&lt;=8,0,IF(L155&lt;=16,(L155-9)*0.1275,0)),0)+IF(F155="JčPČ",IF(L155=1,21.25,IF(L155=2,14.5,IF(L155=3,11.5,IF(L155=4,7,IF(L155=5,6.5,IF(L155=6,6,IF(L155=7,5.5,IF(L155=8,5,0))))))))+IF(L155&lt;=8,0,IF(L155&lt;=16,4,0))-IF(L155&lt;=8,0,IF(L155&lt;=16,(L155-9)*0.10625,0)),0)+IF(F155="JčEČ",IF(L155=1,17,IF(L155=2,13.02,IF(L155=3,10.32,IF(L155=4,6,IF(L155=5,5.5,IF(L155=6,5,IF(L155=7,4.5,IF(L155=8,4,0))))))))+IF(L155&lt;=8,0,IF(L155&lt;=16,3,0))-IF(L155&lt;=8,0,IF(L155&lt;=16,(L155-9)*0.085,0)),0)+IF(F155="NEAK",IF(L155=1,11.48,IF(L155=2,8.79,IF(L155=3,6.97,IF(L155=4,4.05,IF(L155=5,3.71,IF(L155=6,3.38,IF(L155=7,3.04,IF(L155=8,2.7,0))))))))+IF(L155&lt;=8,0,IF(L155&lt;=16,2,IF(L155&lt;=24,1.3,0)))-IF(L155&lt;=8,0,IF(L155&lt;=16,(L155-9)*0.0574,IF(L155&lt;=24,(L155-17)*0.0574,0))),0))*IF(L155&lt;0,1,IF(OR(F155="PČ",F155="PŽ",F155="PT"),IF(J155&lt;32,J155/32,1),1))* IF(L155&lt;0,1,IF(OR(F155="EČ",F155="EŽ",F155="JOŽ",F155="JPČ",F155="NEAK"),IF(J155&lt;24,J155/24,1),1))*IF(L155&lt;0,1,IF(OR(F155="PČneol",F155="JEČ",F155="JEOF",F155="JnPČ",F155="JnEČ",F155="JčPČ",F155="JčEČ"),IF(J155&lt;16,J155/16,1),1))*IF(L155&lt;0,1,IF(F155="EČneol",IF(J155&lt;8,J155/8,1),1))</f>
        <v>0</v>
      </c>
      <c r="O155" s="9">
        <f t="shared" si="80"/>
        <v>0</v>
      </c>
      <c r="P155" s="4">
        <f t="shared" ref="P155:P157" si="85">IF(O155=0,0,IF(F155="OŽ",IF(L155&gt;35,0,IF(J155&gt;35,(36-L155)*1.836,((36-L155)-(36-J155))*1.836)),0)+IF(F155="PČ",IF(L155&gt;31,0,IF(J155&gt;31,(32-L155)*1.347,((32-L155)-(32-J155))*1.347)),0)+ IF(F155="PČneol",IF(L155&gt;15,0,IF(J155&gt;15,(16-L155)*0.255,((16-L155)-(16-J155))*0.255)),0)+IF(F155="PŽ",IF(L155&gt;31,0,IF(J155&gt;31,(32-L155)*0.255,((32-L155)-(32-J155))*0.255)),0)+IF(F155="EČ",IF(L155&gt;23,0,IF(J155&gt;23,(24-L155)*0.612,((24-L155)-(24-J155))*0.612)),0)+IF(F155="EČneol",IF(L155&gt;7,0,IF(J155&gt;7,(8-L155)*0.204,((8-L155)-(8-J155))*0.204)),0)+IF(F155="EŽ",IF(L155&gt;23,0,IF(J155&gt;23,(24-L155)*0.204,((24-L155)-(24-J155))*0.204)),0)+IF(F155="PT",IF(L155&gt;31,0,IF(J155&gt;31,(32-L155)*0.204,((32-L155)-(32-J155))*0.204)),0)+IF(F155="JOŽ",IF(L155&gt;23,0,IF(J155&gt;23,(24-L155)*0.255,((24-L155)-(24-J155))*0.255)),0)+IF(F155="JPČ",IF(L155&gt;23,0,IF(J155&gt;23,(24-L155)*0.204,((24-L155)-(24-J155))*0.204)),0)+IF(F155="JEČ",IF(L155&gt;15,0,IF(J155&gt;15,(16-L155)*0.102,((16-L155)-(16-J155))*0.102)),0)+IF(F155="JEOF",IF(L155&gt;15,0,IF(J155&gt;15,(16-L155)*0.102,((16-L155)-(16-J155))*0.102)),0)+IF(F155="JnPČ",IF(L155&gt;15,0,IF(J155&gt;15,(16-L155)*0.153,((16-L155)-(16-J155))*0.153)),0)+IF(F155="JnEČ",IF(L155&gt;15,0,IF(J155&gt;15,(16-L155)*0.0765,((16-L155)-(16-J155))*0.0765)),0)+IF(F155="JčPČ",IF(L155&gt;15,0,IF(J155&gt;15,(16-L155)*0.06375,((16-L155)-(16-J155))*0.06375)),0)+IF(F155="JčEČ",IF(L155&gt;15,0,IF(J155&gt;15,(16-L155)*0.051,((16-L155)-(16-J155))*0.051)),0)+IF(F155="NEAK",IF(L155&gt;23,0,IF(J155&gt;23,(24-L155)*0.03444,((24-L155)-(24-J155))*0.03444)),0))</f>
        <v>0</v>
      </c>
      <c r="Q155" s="11">
        <f t="shared" ref="Q155:Q157" si="86">IF(ISERROR(P155*100/N155),0,(P155*100/N155))</f>
        <v>0</v>
      </c>
      <c r="R155" s="10">
        <f t="shared" si="83"/>
        <v>0</v>
      </c>
    </row>
    <row r="156" spans="1:18">
      <c r="A156" s="63">
        <v>3</v>
      </c>
      <c r="B156" s="63" t="s">
        <v>72</v>
      </c>
      <c r="C156" s="12" t="s">
        <v>29</v>
      </c>
      <c r="D156" s="63" t="s">
        <v>30</v>
      </c>
      <c r="E156" s="63">
        <v>2</v>
      </c>
      <c r="F156" s="63" t="s">
        <v>108</v>
      </c>
      <c r="G156" s="63">
        <v>1</v>
      </c>
      <c r="H156" s="63" t="s">
        <v>32</v>
      </c>
      <c r="I156" s="63"/>
      <c r="J156" s="63">
        <v>56</v>
      </c>
      <c r="K156" s="63">
        <v>31</v>
      </c>
      <c r="L156" s="63">
        <v>8</v>
      </c>
      <c r="M156" s="63" t="s">
        <v>32</v>
      </c>
      <c r="N156" s="3">
        <f t="shared" si="84"/>
        <v>8</v>
      </c>
      <c r="O156" s="9">
        <f t="shared" si="80"/>
        <v>8</v>
      </c>
      <c r="P156" s="4">
        <f t="shared" si="85"/>
        <v>0.81599999999999995</v>
      </c>
      <c r="Q156" s="11">
        <f t="shared" si="86"/>
        <v>10.199999999999999</v>
      </c>
      <c r="R156" s="10">
        <f t="shared" si="83"/>
        <v>7.0528000000000013</v>
      </c>
    </row>
    <row r="157" spans="1:18">
      <c r="A157" s="63">
        <v>4</v>
      </c>
      <c r="B157" s="63" t="s">
        <v>73</v>
      </c>
      <c r="C157" s="1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3">
        <f t="shared" si="84"/>
        <v>0</v>
      </c>
      <c r="O157" s="9">
        <f t="shared" si="80"/>
        <v>0</v>
      </c>
      <c r="P157" s="4">
        <f t="shared" si="85"/>
        <v>0</v>
      </c>
      <c r="Q157" s="11">
        <f t="shared" si="86"/>
        <v>0</v>
      </c>
      <c r="R157" s="10">
        <f t="shared" si="83"/>
        <v>0</v>
      </c>
    </row>
    <row r="158" spans="1:18">
      <c r="A158" s="75" t="s">
        <v>36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7"/>
      <c r="R158" s="10">
        <f>SUM(R154:R157)</f>
        <v>16.750400000000003</v>
      </c>
    </row>
    <row r="159" spans="1:18" ht="15.75">
      <c r="A159" s="24" t="s">
        <v>109</v>
      </c>
      <c r="B159" s="2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6"/>
    </row>
    <row r="160" spans="1:18">
      <c r="A160" s="49" t="s">
        <v>48</v>
      </c>
      <c r="B160" s="49"/>
      <c r="C160" s="49"/>
      <c r="D160" s="49"/>
      <c r="E160" s="49"/>
      <c r="F160" s="49"/>
      <c r="G160" s="49"/>
      <c r="H160" s="49"/>
      <c r="I160" s="49"/>
      <c r="J160" s="15"/>
      <c r="K160" s="15"/>
      <c r="L160" s="15"/>
      <c r="M160" s="15"/>
      <c r="N160" s="15"/>
      <c r="O160" s="15"/>
      <c r="P160" s="15"/>
      <c r="Q160" s="15"/>
      <c r="R160" s="16"/>
    </row>
    <row r="161" spans="1:18" s="8" customFormat="1">
      <c r="A161" s="49"/>
      <c r="B161" s="49"/>
      <c r="C161" s="49"/>
      <c r="D161" s="49"/>
      <c r="E161" s="49"/>
      <c r="F161" s="49"/>
      <c r="G161" s="49"/>
      <c r="H161" s="49"/>
      <c r="I161" s="49"/>
      <c r="J161" s="15"/>
      <c r="K161" s="15"/>
      <c r="L161" s="15"/>
      <c r="M161" s="15"/>
      <c r="N161" s="15"/>
      <c r="O161" s="15"/>
      <c r="P161" s="15"/>
      <c r="Q161" s="15"/>
      <c r="R161" s="16"/>
    </row>
    <row r="162" spans="1:18">
      <c r="A162" s="69" t="s">
        <v>110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59"/>
      <c r="R162" s="8"/>
    </row>
    <row r="163" spans="1:18" ht="18">
      <c r="A163" s="71" t="s">
        <v>27</v>
      </c>
      <c r="B163" s="72"/>
      <c r="C163" s="72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9"/>
      <c r="R163" s="8"/>
    </row>
    <row r="164" spans="1:18">
      <c r="A164" s="73" t="s">
        <v>111</v>
      </c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59"/>
      <c r="R164" s="8"/>
    </row>
    <row r="165" spans="1:18">
      <c r="A165" s="63">
        <v>1</v>
      </c>
      <c r="B165" s="63" t="s">
        <v>64</v>
      </c>
      <c r="C165" s="12" t="s">
        <v>42</v>
      </c>
      <c r="D165" s="63" t="s">
        <v>30</v>
      </c>
      <c r="E165" s="63">
        <v>2</v>
      </c>
      <c r="F165" s="63" t="s">
        <v>108</v>
      </c>
      <c r="G165" s="63">
        <v>1</v>
      </c>
      <c r="H165" s="63" t="s">
        <v>32</v>
      </c>
      <c r="I165" s="63"/>
      <c r="J165" s="63">
        <v>61</v>
      </c>
      <c r="K165" s="63">
        <v>32</v>
      </c>
      <c r="L165" s="63">
        <v>13</v>
      </c>
      <c r="M165" s="63" t="s">
        <v>32</v>
      </c>
      <c r="N165" s="3">
        <f t="shared" ref="N165:N168" si="87">(IF(F165="OŽ",IF(L165=1,550.8,IF(L165=2,426.38,IF(L165=3,342.14,IF(L165=4,181.44,IF(L165=5,168.48,IF(L165=6,155.52,IF(L165=7,148.5,IF(L165=8,144,0))))))))+IF(L165&lt;=8,0,IF(L165&lt;=16,137.7,IF(L165&lt;=24,108,IF(L165&lt;=32,80.1,IF(L165&lt;=36,52.2,0)))))-IF(L165&lt;=8,0,IF(L165&lt;=16,(L165-9)*2.754,IF(L165&lt;=24,(L165-17)* 2.754,IF(L165&lt;=32,(L165-25)* 2.754,IF(L165&lt;=36,(L165-33)*2.754,0))))),0)+IF(F165="PČ",IF(L165=1,449,IF(L165=2,314.6,IF(L165=3,238,IF(L165=4,172,IF(L165=5,159,IF(L165=6,145,IF(L165=7,132,IF(L165=8,119,0))))))))+IF(L165&lt;=8,0,IF(L165&lt;=16,88,IF(L165&lt;=24,55,IF(L165&lt;=32,22,0))))-IF(L165&lt;=8,0,IF(L165&lt;=16,(L165-9)*2.245,IF(L165&lt;=24,(L165-17)*2.245,IF(L165&lt;=32,(L165-25)*2.245,0)))),0)+IF(F165="PČneol",IF(L165=1,85,IF(L165=2,64.61,IF(L165=3,50.76,IF(L165=4,16.25,IF(L165=5,15,IF(L165=6,13.75,IF(L165=7,12.5,IF(L165=8,11.25,0))))))))+IF(L165&lt;=8,0,IF(L165&lt;=16,9,0))-IF(L165&lt;=8,0,IF(L165&lt;=16,(L165-9)*0.425,0)),0)+IF(F165="PŽ",IF(L165=1,85,IF(L165=2,59.5,IF(L165=3,45,IF(L165=4,32.5,IF(L165=5,30,IF(L165=6,27.5,IF(L165=7,25,IF(L165=8,22.5,0))))))))+IF(L165&lt;=8,0,IF(L165&lt;=16,19,IF(L165&lt;=24,13,IF(L165&lt;=32,8,0))))-IF(L165&lt;=8,0,IF(L165&lt;=16,(L165-9)*0.425,IF(L165&lt;=24,(L165-17)*0.425,IF(L165&lt;=32,(L165-25)*0.425,0)))),0)+IF(F165="EČ",IF(L165=1,204,IF(L165=2,156.24,IF(L165=3,123.84,IF(L165=4,72,IF(L165=5,66,IF(L165=6,60,IF(L165=7,54,IF(L165=8,48,0))))))))+IF(L165&lt;=8,0,IF(L165&lt;=16,40,IF(L165&lt;=24,25,0)))-IF(L165&lt;=8,0,IF(L165&lt;=16,(L165-9)*1.02,IF(L165&lt;=24,(L165-17)*1.02,0))),0)+IF(F165="EČneol",IF(L165=1,68,IF(L165=2,51.69,IF(L165=3,40.61,IF(L165=4,13,IF(L165=5,12,IF(L165=6,11,IF(L165=7,10,IF(L165=8,9,0)))))))))+IF(F165="EŽ",IF(L165=1,68,IF(L165=2,47.6,IF(L165=3,36,IF(L165=4,18,IF(L165=5,16.5,IF(L165=6,15,IF(L165=7,13.5,IF(L165=8,12,0))))))))+IF(L165&lt;=8,0,IF(L165&lt;=16,10,IF(L165&lt;=24,6,0)))-IF(L165&lt;=8,0,IF(L165&lt;=16,(L165-9)*0.34,IF(L165&lt;=24,(L165-17)*0.34,0))),0)+IF(F165="PT",IF(L165=1,68,IF(L165=2,52.08,IF(L165=3,41.28,IF(L165=4,24,IF(L165=5,22,IF(L165=6,20,IF(L165=7,18,IF(L165=8,16,0))))))))+IF(L165&lt;=8,0,IF(L165&lt;=16,13,IF(L165&lt;=24,9,IF(L165&lt;=32,4,0))))-IF(L165&lt;=8,0,IF(L165&lt;=16,(L165-9)*0.34,IF(L165&lt;=24,(L165-17)*0.34,IF(L165&lt;=32,(L165-25)*0.34,0)))),0)+IF(F165="JOŽ",IF(L165=1,85,IF(L165=2,59.5,IF(L165=3,45,IF(L165=4,32.5,IF(L165=5,30,IF(L165=6,27.5,IF(L165=7,25,IF(L165=8,22.5,0))))))))+IF(L165&lt;=8,0,IF(L165&lt;=16,19,IF(L165&lt;=24,13,0)))-IF(L165&lt;=8,0,IF(L165&lt;=16,(L165-9)*0.425,IF(L165&lt;=24,(L165-17)*0.425,0))),0)+IF(F165="JPČ",IF(L165=1,68,IF(L165=2,47.6,IF(L165=3,36,IF(L165=4,26,IF(L165=5,24,IF(L165=6,22,IF(L165=7,20,IF(L165=8,18,0))))))))+IF(L165&lt;=8,0,IF(L165&lt;=16,13,IF(L165&lt;=24,9,0)))-IF(L165&lt;=8,0,IF(L165&lt;=16,(L165-9)*0.34,IF(L165&lt;=24,(L165-17)*0.34,0))),0)+IF(F165="JEČ",IF(L165=1,34,IF(L165=2,26.04,IF(L165=3,20.6,IF(L165=4,12,IF(L165=5,11,IF(L165=6,10,IF(L165=7,9,IF(L165=8,8,0))))))))+IF(L165&lt;=8,0,IF(L165&lt;=16,6,0))-IF(L165&lt;=8,0,IF(L165&lt;=16,(L165-9)*0.17,0)),0)+IF(F165="JEOF",IF(L165=1,34,IF(L165=2,26.04,IF(L165=3,20.6,IF(L165=4,12,IF(L165=5,11,IF(L165=6,10,IF(L165=7,9,IF(L165=8,8,0))))))))+IF(L165&lt;=8,0,IF(L165&lt;=16,6,0))-IF(L165&lt;=8,0,IF(L165&lt;=16,(L165-9)*0.17,0)),0)+IF(F165="JnPČ",IF(L165=1,51,IF(L165=2,35.7,IF(L165=3,27,IF(L165=4,19.5,IF(L165=5,18,IF(L165=6,16.5,IF(L165=7,15,IF(L165=8,13.5,0))))))))+IF(L165&lt;=8,0,IF(L165&lt;=16,10,0))-IF(L165&lt;=8,0,IF(L165&lt;=16,(L165-9)*0.255,0)),0)+IF(F165="JnEČ",IF(L165=1,25.5,IF(L165=2,19.53,IF(L165=3,15.48,IF(L165=4,9,IF(L165=5,8.25,IF(L165=6,7.5,IF(L165=7,6.75,IF(L165=8,6,0))))))))+IF(L165&lt;=8,0,IF(L165&lt;=16,5,0))-IF(L165&lt;=8,0,IF(L165&lt;=16,(L165-9)*0.1275,0)),0)+IF(F165="JčPČ",IF(L165=1,21.25,IF(L165=2,14.5,IF(L165=3,11.5,IF(L165=4,7,IF(L165=5,6.5,IF(L165=6,6,IF(L165=7,5.5,IF(L165=8,5,0))))))))+IF(L165&lt;=8,0,IF(L165&lt;=16,4,0))-IF(L165&lt;=8,0,IF(L165&lt;=16,(L165-9)*0.10625,0)),0)+IF(F165="JčEČ",IF(L165=1,17,IF(L165=2,13.02,IF(L165=3,10.32,IF(L165=4,6,IF(L165=5,5.5,IF(L165=6,5,IF(L165=7,4.5,IF(L165=8,4,0))))))))+IF(L165&lt;=8,0,IF(L165&lt;=16,3,0))-IF(L165&lt;=8,0,IF(L165&lt;=16,(L165-9)*0.085,0)),0)+IF(F165="NEAK",IF(L165=1,11.48,IF(L165=2,8.79,IF(L165=3,6.97,IF(L165=4,4.05,IF(L165=5,3.71,IF(L165=6,3.38,IF(L165=7,3.04,IF(L165=8,2.7,0))))))))+IF(L165&lt;=8,0,IF(L165&lt;=16,2,IF(L165&lt;=24,1.3,0)))-IF(L165&lt;=8,0,IF(L165&lt;=16,(L165-9)*0.0574,IF(L165&lt;=24,(L165-17)*0.0574,0))),0))*IF(L165&lt;0,1,IF(OR(F165="PČ",F165="PŽ",F165="PT"),IF(J165&lt;32,J165/32,1),1))* IF(L165&lt;0,1,IF(OR(F165="EČ",F165="EŽ",F165="JOŽ",F165="JPČ",F165="NEAK"),IF(J165&lt;24,J165/24,1),1))*IF(L165&lt;0,1,IF(OR(F165="PČneol",F165="JEČ",F165="JEOF",F165="JnPČ",F165="JnEČ",F165="JčPČ",F165="JčEČ"),IF(J165&lt;16,J165/16,1),1))*IF(L165&lt;0,1,IF(F165="EČneol",IF(J165&lt;8,J165/8,1),1))</f>
        <v>5.32</v>
      </c>
      <c r="O165" s="9">
        <f t="shared" ref="O165:O168" si="88">IF(F165="OŽ",N165,IF(H165="Ne",IF(J165*0.3&lt;J165-L165,N165,0),IF(J165*0.1&lt;J165-L165,N165,0)))</f>
        <v>5.32</v>
      </c>
      <c r="P165" s="4">
        <f t="shared" ref="P165" si="89">IF(O165=0,0,IF(F165="OŽ",IF(L165&gt;35,0,IF(J165&gt;35,(36-L165)*1.836,((36-L165)-(36-J165))*1.836)),0)+IF(F165="PČ",IF(L165&gt;31,0,IF(J165&gt;31,(32-L165)*1.347,((32-L165)-(32-J165))*1.347)),0)+ IF(F165="PČneol",IF(L165&gt;15,0,IF(J165&gt;15,(16-L165)*0.255,((16-L165)-(16-J165))*0.255)),0)+IF(F165="PŽ",IF(L165&gt;31,0,IF(J165&gt;31,(32-L165)*0.255,((32-L165)-(32-J165))*0.255)),0)+IF(F165="EČ",IF(L165&gt;23,0,IF(J165&gt;23,(24-L165)*0.612,((24-L165)-(24-J165))*0.612)),0)+IF(F165="EČneol",IF(L165&gt;7,0,IF(J165&gt;7,(8-L165)*0.204,((8-L165)-(8-J165))*0.204)),0)+IF(F165="EŽ",IF(L165&gt;23,0,IF(J165&gt;23,(24-L165)*0.204,((24-L165)-(24-J165))*0.204)),0)+IF(F165="PT",IF(L165&gt;31,0,IF(J165&gt;31,(32-L165)*0.204,((32-L165)-(32-J165))*0.204)),0)+IF(F165="JOŽ",IF(L165&gt;23,0,IF(J165&gt;23,(24-L165)*0.255,((24-L165)-(24-J165))*0.255)),0)+IF(F165="JPČ",IF(L165&gt;23,0,IF(J165&gt;23,(24-L165)*0.204,((24-L165)-(24-J165))*0.204)),0)+IF(F165="JEČ",IF(L165&gt;15,0,IF(J165&gt;15,(16-L165)*0.102,((16-L165)-(16-J165))*0.102)),0)+IF(F165="JEOF",IF(L165&gt;15,0,IF(J165&gt;15,(16-L165)*0.102,((16-L165)-(16-J165))*0.102)),0)+IF(F165="JnPČ",IF(L165&gt;15,0,IF(J165&gt;15,(16-L165)*0.153,((16-L165)-(16-J165))*0.153)),0)+IF(F165="JnEČ",IF(L165&gt;15,0,IF(J165&gt;15,(16-L165)*0.0765,((16-L165)-(16-J165))*0.0765)),0)+IF(F165="JčPČ",IF(L165&gt;15,0,IF(J165&gt;15,(16-L165)*0.06375,((16-L165)-(16-J165))*0.06375)),0)+IF(F165="JčEČ",IF(L165&gt;15,0,IF(J165&gt;15,(16-L165)*0.051,((16-L165)-(16-J165))*0.051)),0)+IF(F165="NEAK",IF(L165&gt;23,0,IF(J165&gt;23,(24-L165)*0.03444,((24-L165)-(24-J165))*0.03444)),0))</f>
        <v>0.30599999999999999</v>
      </c>
      <c r="Q165" s="11">
        <f t="shared" ref="Q165" si="90">IF(ISERROR(P165*100/N165),0,(P165*100/N165))</f>
        <v>5.7518796992481196</v>
      </c>
      <c r="R165" s="10">
        <f t="shared" ref="R165:R168" si="91">IF(Q165&lt;=30,O165+P165,O165+O165*0.3)*IF(G165=1,0.4,IF(G165=2,0.75,IF(G165="1 (kas 4 m. 1 k. nerengiamos)",0.52,1)))*IF(D165="olimpinė",1,IF(M165="Ne",0.5,1))*IF(OR(A$5="Lietuvos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federacija"),IF(OR(J165&lt;8,K165&lt;16),0,1),1)*E165*IF(I165&lt;=1,1,1/I165)*IF(OR(A$5="Lietuvos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4.5008000000000008</v>
      </c>
    </row>
    <row r="166" spans="1:18">
      <c r="A166" s="63">
        <v>2</v>
      </c>
      <c r="B166" s="63" t="s">
        <v>112</v>
      </c>
      <c r="C166" s="1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3">
        <f t="shared" si="87"/>
        <v>0</v>
      </c>
      <c r="O166" s="9">
        <f t="shared" si="88"/>
        <v>0</v>
      </c>
      <c r="P166" s="4">
        <f t="shared" ref="P166:P168" si="92">IF(O166=0,0,IF(F166="OŽ",IF(L166&gt;35,0,IF(J166&gt;35,(36-L166)*1.836,((36-L166)-(36-J166))*1.836)),0)+IF(F166="PČ",IF(L166&gt;31,0,IF(J166&gt;31,(32-L166)*1.347,((32-L166)-(32-J166))*1.347)),0)+ IF(F166="PČneol",IF(L166&gt;15,0,IF(J166&gt;15,(16-L166)*0.255,((16-L166)-(16-J166))*0.255)),0)+IF(F166="PŽ",IF(L166&gt;31,0,IF(J166&gt;31,(32-L166)*0.255,((32-L166)-(32-J166))*0.255)),0)+IF(F166="EČ",IF(L166&gt;23,0,IF(J166&gt;23,(24-L166)*0.612,((24-L166)-(24-J166))*0.612)),0)+IF(F166="EČneol",IF(L166&gt;7,0,IF(J166&gt;7,(8-L166)*0.204,((8-L166)-(8-J166))*0.204)),0)+IF(F166="EŽ",IF(L166&gt;23,0,IF(J166&gt;23,(24-L166)*0.204,((24-L166)-(24-J166))*0.204)),0)+IF(F166="PT",IF(L166&gt;31,0,IF(J166&gt;31,(32-L166)*0.204,((32-L166)-(32-J166))*0.204)),0)+IF(F166="JOŽ",IF(L166&gt;23,0,IF(J166&gt;23,(24-L166)*0.255,((24-L166)-(24-J166))*0.255)),0)+IF(F166="JPČ",IF(L166&gt;23,0,IF(J166&gt;23,(24-L166)*0.204,((24-L166)-(24-J166))*0.204)),0)+IF(F166="JEČ",IF(L166&gt;15,0,IF(J166&gt;15,(16-L166)*0.102,((16-L166)-(16-J166))*0.102)),0)+IF(F166="JEOF",IF(L166&gt;15,0,IF(J166&gt;15,(16-L166)*0.102,((16-L166)-(16-J166))*0.102)),0)+IF(F166="JnPČ",IF(L166&gt;15,0,IF(J166&gt;15,(16-L166)*0.153,((16-L166)-(16-J166))*0.153)),0)+IF(F166="JnEČ",IF(L166&gt;15,0,IF(J166&gt;15,(16-L166)*0.0765,((16-L166)-(16-J166))*0.0765)),0)+IF(F166="JčPČ",IF(L166&gt;15,0,IF(J166&gt;15,(16-L166)*0.06375,((16-L166)-(16-J166))*0.06375)),0)+IF(F166="JčEČ",IF(L166&gt;15,0,IF(J166&gt;15,(16-L166)*0.051,((16-L166)-(16-J166))*0.051)),0)+IF(F166="NEAK",IF(L166&gt;23,0,IF(J166&gt;23,(24-L166)*0.03444,((24-L166)-(24-J166))*0.03444)),0))</f>
        <v>0</v>
      </c>
      <c r="Q166" s="11">
        <f t="shared" ref="Q166:Q168" si="93">IF(ISERROR(P166*100/N166),0,(P166*100/N166))</f>
        <v>0</v>
      </c>
      <c r="R166" s="10">
        <f t="shared" si="91"/>
        <v>0</v>
      </c>
    </row>
    <row r="167" spans="1:18">
      <c r="A167" s="63">
        <v>3</v>
      </c>
      <c r="B167" s="63" t="s">
        <v>66</v>
      </c>
      <c r="C167" s="12" t="s">
        <v>42</v>
      </c>
      <c r="D167" s="63" t="s">
        <v>30</v>
      </c>
      <c r="E167" s="63">
        <v>2</v>
      </c>
      <c r="F167" s="63" t="s">
        <v>108</v>
      </c>
      <c r="G167" s="63">
        <v>1</v>
      </c>
      <c r="H167" s="63" t="s">
        <v>32</v>
      </c>
      <c r="I167" s="63"/>
      <c r="J167" s="63">
        <v>61</v>
      </c>
      <c r="K167" s="63">
        <v>32</v>
      </c>
      <c r="L167" s="63">
        <v>22</v>
      </c>
      <c r="M167" s="63" t="s">
        <v>32</v>
      </c>
      <c r="N167" s="3">
        <f t="shared" si="87"/>
        <v>0</v>
      </c>
      <c r="O167" s="9">
        <f t="shared" si="88"/>
        <v>0</v>
      </c>
      <c r="P167" s="4">
        <f t="shared" si="92"/>
        <v>0</v>
      </c>
      <c r="Q167" s="11">
        <f t="shared" si="93"/>
        <v>0</v>
      </c>
      <c r="R167" s="10">
        <f t="shared" si="91"/>
        <v>0</v>
      </c>
    </row>
    <row r="168" spans="1:18">
      <c r="A168" s="63">
        <v>4</v>
      </c>
      <c r="B168" s="63" t="s">
        <v>67</v>
      </c>
      <c r="C168" s="1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3">
        <f t="shared" si="87"/>
        <v>0</v>
      </c>
      <c r="O168" s="9">
        <f t="shared" si="88"/>
        <v>0</v>
      </c>
      <c r="P168" s="4">
        <f t="shared" si="92"/>
        <v>0</v>
      </c>
      <c r="Q168" s="11">
        <f t="shared" si="93"/>
        <v>0</v>
      </c>
      <c r="R168" s="10">
        <f t="shared" si="91"/>
        <v>0</v>
      </c>
    </row>
    <row r="169" spans="1:18">
      <c r="A169" s="75" t="s">
        <v>36</v>
      </c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7"/>
      <c r="R169" s="10">
        <f>SUM(R165:R168)</f>
        <v>4.5008000000000008</v>
      </c>
    </row>
    <row r="170" spans="1:18" ht="15.75">
      <c r="A170" s="24" t="s">
        <v>113</v>
      </c>
      <c r="B170" s="2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>
      <c r="A171" s="49" t="s">
        <v>48</v>
      </c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49"/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</row>
    <row r="173" spans="1:18">
      <c r="A173" s="69" t="s">
        <v>114</v>
      </c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59"/>
      <c r="R173" s="8"/>
    </row>
    <row r="174" spans="1:18" ht="18">
      <c r="A174" s="71" t="s">
        <v>27</v>
      </c>
      <c r="B174" s="72"/>
      <c r="C174" s="72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9"/>
      <c r="R174" s="8"/>
    </row>
    <row r="175" spans="1:18">
      <c r="A175" s="73" t="s">
        <v>115</v>
      </c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59"/>
      <c r="R175" s="8"/>
    </row>
    <row r="176" spans="1:18">
      <c r="A176" s="63">
        <v>1</v>
      </c>
      <c r="B176" s="63" t="s">
        <v>94</v>
      </c>
      <c r="C176" s="12" t="s">
        <v>29</v>
      </c>
      <c r="D176" s="63" t="s">
        <v>30</v>
      </c>
      <c r="E176" s="63">
        <v>2</v>
      </c>
      <c r="F176" s="63" t="s">
        <v>31</v>
      </c>
      <c r="G176" s="63">
        <v>1</v>
      </c>
      <c r="H176" s="63" t="s">
        <v>43</v>
      </c>
      <c r="I176" s="63"/>
      <c r="J176" s="63">
        <v>39</v>
      </c>
      <c r="K176" s="63">
        <v>17</v>
      </c>
      <c r="L176" s="63">
        <v>2</v>
      </c>
      <c r="M176" s="63" t="s">
        <v>32</v>
      </c>
      <c r="N176" s="3">
        <f t="shared" ref="N176:N179" si="94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64.61</v>
      </c>
      <c r="O176" s="9">
        <f t="shared" ref="O176:O179" si="95">IF(F176="OŽ",N176,IF(H176="Ne",IF(J176*0.3&lt;J176-L176,N176,0),IF(J176*0.1&lt;J176-L176,N176,0)))</f>
        <v>64.61</v>
      </c>
      <c r="P176" s="4">
        <f t="shared" ref="P176" si="96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3.5700000000000003</v>
      </c>
      <c r="Q176" s="11">
        <f t="shared" ref="Q176" si="97">IF(ISERROR(P176*100/N176),0,(P176*100/N176))</f>
        <v>5.52546045503792</v>
      </c>
      <c r="R176" s="10">
        <f t="shared" ref="R176:R179" si="98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54.544000000000011</v>
      </c>
    </row>
    <row r="177" spans="1:18">
      <c r="A177" s="63">
        <v>2</v>
      </c>
      <c r="B177" s="63" t="s">
        <v>95</v>
      </c>
      <c r="C177" s="1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3">
        <f t="shared" si="94"/>
        <v>0</v>
      </c>
      <c r="O177" s="9">
        <f t="shared" si="95"/>
        <v>0</v>
      </c>
      <c r="P177" s="4">
        <f t="shared" ref="P177:P179" si="99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0</v>
      </c>
      <c r="Q177" s="11">
        <f t="shared" ref="Q177:Q179" si="100">IF(ISERROR(P177*100/N177),0,(P177*100/N177))</f>
        <v>0</v>
      </c>
      <c r="R177" s="10">
        <f t="shared" si="98"/>
        <v>0</v>
      </c>
    </row>
    <row r="178" spans="1:18">
      <c r="A178" s="63">
        <v>3</v>
      </c>
      <c r="B178" s="63"/>
      <c r="C178" s="1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3">
        <f t="shared" si="94"/>
        <v>0</v>
      </c>
      <c r="O178" s="9">
        <f t="shared" si="95"/>
        <v>0</v>
      </c>
      <c r="P178" s="4">
        <f t="shared" si="99"/>
        <v>0</v>
      </c>
      <c r="Q178" s="11">
        <f t="shared" si="100"/>
        <v>0</v>
      </c>
      <c r="R178" s="10">
        <f t="shared" si="98"/>
        <v>0</v>
      </c>
    </row>
    <row r="179" spans="1:18">
      <c r="A179" s="63">
        <v>4</v>
      </c>
      <c r="B179" s="63"/>
      <c r="C179" s="1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3">
        <f t="shared" si="94"/>
        <v>0</v>
      </c>
      <c r="O179" s="9">
        <f t="shared" si="95"/>
        <v>0</v>
      </c>
      <c r="P179" s="4">
        <f t="shared" si="99"/>
        <v>0</v>
      </c>
      <c r="Q179" s="11">
        <f t="shared" si="100"/>
        <v>0</v>
      </c>
      <c r="R179" s="10">
        <f t="shared" si="98"/>
        <v>0</v>
      </c>
    </row>
    <row r="180" spans="1:18">
      <c r="A180" s="75" t="s">
        <v>36</v>
      </c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7"/>
      <c r="R180" s="10">
        <f>SUM(R176:R179)</f>
        <v>54.544000000000011</v>
      </c>
    </row>
    <row r="181" spans="1:18" ht="15.75">
      <c r="A181" s="24" t="s">
        <v>116</v>
      </c>
      <c r="B181" s="2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6"/>
    </row>
    <row r="182" spans="1:18">
      <c r="A182" s="49" t="s">
        <v>48</v>
      </c>
      <c r="B182" s="49"/>
      <c r="C182" s="49"/>
      <c r="D182" s="49"/>
      <c r="E182" s="49"/>
      <c r="F182" s="49"/>
      <c r="G182" s="49"/>
      <c r="H182" s="49"/>
      <c r="I182" s="49"/>
      <c r="J182" s="15"/>
      <c r="K182" s="15"/>
      <c r="L182" s="15"/>
      <c r="M182" s="15"/>
      <c r="N182" s="15"/>
      <c r="O182" s="15"/>
      <c r="P182" s="15"/>
      <c r="Q182" s="15"/>
      <c r="R182" s="16"/>
    </row>
    <row r="183" spans="1:18">
      <c r="A183" s="69" t="s">
        <v>117</v>
      </c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59"/>
      <c r="R183" s="8"/>
    </row>
    <row r="184" spans="1:18" ht="18">
      <c r="A184" s="71" t="s">
        <v>27</v>
      </c>
      <c r="B184" s="72"/>
      <c r="C184" s="72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9"/>
      <c r="R184" s="8"/>
    </row>
    <row r="185" spans="1:18">
      <c r="A185" s="73" t="s">
        <v>118</v>
      </c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59"/>
      <c r="R185" s="8"/>
    </row>
    <row r="186" spans="1:18">
      <c r="A186" s="63">
        <v>1</v>
      </c>
      <c r="B186" s="63" t="s">
        <v>28</v>
      </c>
      <c r="C186" s="12" t="s">
        <v>29</v>
      </c>
      <c r="D186" s="63" t="s">
        <v>30</v>
      </c>
      <c r="E186" s="63">
        <v>2</v>
      </c>
      <c r="F186" s="63" t="s">
        <v>31</v>
      </c>
      <c r="G186" s="63">
        <v>1</v>
      </c>
      <c r="H186" s="63" t="s">
        <v>32</v>
      </c>
      <c r="I186" s="63"/>
      <c r="J186" s="63">
        <v>71</v>
      </c>
      <c r="K186" s="63">
        <v>41</v>
      </c>
      <c r="L186" s="63">
        <v>3</v>
      </c>
      <c r="M186" s="63" t="s">
        <v>32</v>
      </c>
      <c r="N186" s="3">
        <f t="shared" ref="N186:N189" si="101">(IF(F186="OŽ",IF(L186=1,550.8,IF(L186=2,426.38,IF(L186=3,342.14,IF(L186=4,181.44,IF(L186=5,168.48,IF(L186=6,155.52,IF(L186=7,148.5,IF(L186=8,144,0))))))))+IF(L186&lt;=8,0,IF(L186&lt;=16,137.7,IF(L186&lt;=24,108,IF(L186&lt;=32,80.1,IF(L186&lt;=36,52.2,0)))))-IF(L186&lt;=8,0,IF(L186&lt;=16,(L186-9)*2.754,IF(L186&lt;=24,(L186-17)* 2.754,IF(L186&lt;=32,(L186-25)* 2.754,IF(L186&lt;=36,(L186-33)*2.754,0))))),0)+IF(F186="PČ",IF(L186=1,449,IF(L186=2,314.6,IF(L186=3,238,IF(L186=4,172,IF(L186=5,159,IF(L186=6,145,IF(L186=7,132,IF(L186=8,119,0))))))))+IF(L186&lt;=8,0,IF(L186&lt;=16,88,IF(L186&lt;=24,55,IF(L186&lt;=32,22,0))))-IF(L186&lt;=8,0,IF(L186&lt;=16,(L186-9)*2.245,IF(L186&lt;=24,(L186-17)*2.245,IF(L186&lt;=32,(L186-25)*2.245,0)))),0)+IF(F186="PČneol",IF(L186=1,85,IF(L186=2,64.61,IF(L186=3,50.76,IF(L186=4,16.25,IF(L186=5,15,IF(L186=6,13.75,IF(L186=7,12.5,IF(L186=8,11.25,0))))))))+IF(L186&lt;=8,0,IF(L186&lt;=16,9,0))-IF(L186&lt;=8,0,IF(L186&lt;=16,(L186-9)*0.425,0)),0)+IF(F186="PŽ",IF(L186=1,85,IF(L186=2,59.5,IF(L186=3,45,IF(L186=4,32.5,IF(L186=5,30,IF(L186=6,27.5,IF(L186=7,25,IF(L186=8,22.5,0))))))))+IF(L186&lt;=8,0,IF(L186&lt;=16,19,IF(L186&lt;=24,13,IF(L186&lt;=32,8,0))))-IF(L186&lt;=8,0,IF(L186&lt;=16,(L186-9)*0.425,IF(L186&lt;=24,(L186-17)*0.425,IF(L186&lt;=32,(L186-25)*0.425,0)))),0)+IF(F186="EČ",IF(L186=1,204,IF(L186=2,156.24,IF(L186=3,123.84,IF(L186=4,72,IF(L186=5,66,IF(L186=6,60,IF(L186=7,54,IF(L186=8,48,0))))))))+IF(L186&lt;=8,0,IF(L186&lt;=16,40,IF(L186&lt;=24,25,0)))-IF(L186&lt;=8,0,IF(L186&lt;=16,(L186-9)*1.02,IF(L186&lt;=24,(L186-17)*1.02,0))),0)+IF(F186="EČneol",IF(L186=1,68,IF(L186=2,51.69,IF(L186=3,40.61,IF(L186=4,13,IF(L186=5,12,IF(L186=6,11,IF(L186=7,10,IF(L186=8,9,0)))))))))+IF(F186="EŽ",IF(L186=1,68,IF(L186=2,47.6,IF(L186=3,36,IF(L186=4,18,IF(L186=5,16.5,IF(L186=6,15,IF(L186=7,13.5,IF(L186=8,12,0))))))))+IF(L186&lt;=8,0,IF(L186&lt;=16,10,IF(L186&lt;=24,6,0)))-IF(L186&lt;=8,0,IF(L186&lt;=16,(L186-9)*0.34,IF(L186&lt;=24,(L186-17)*0.34,0))),0)+IF(F186="PT",IF(L186=1,68,IF(L186=2,52.08,IF(L186=3,41.28,IF(L186=4,24,IF(L186=5,22,IF(L186=6,20,IF(L186=7,18,IF(L186=8,16,0))))))))+IF(L186&lt;=8,0,IF(L186&lt;=16,13,IF(L186&lt;=24,9,IF(L186&lt;=32,4,0))))-IF(L186&lt;=8,0,IF(L186&lt;=16,(L186-9)*0.34,IF(L186&lt;=24,(L186-17)*0.34,IF(L186&lt;=32,(L186-25)*0.34,0)))),0)+IF(F186="JOŽ",IF(L186=1,85,IF(L186=2,59.5,IF(L186=3,45,IF(L186=4,32.5,IF(L186=5,30,IF(L186=6,27.5,IF(L186=7,25,IF(L186=8,22.5,0))))))))+IF(L186&lt;=8,0,IF(L186&lt;=16,19,IF(L186&lt;=24,13,0)))-IF(L186&lt;=8,0,IF(L186&lt;=16,(L186-9)*0.425,IF(L186&lt;=24,(L186-17)*0.425,0))),0)+IF(F186="JPČ",IF(L186=1,68,IF(L186=2,47.6,IF(L186=3,36,IF(L186=4,26,IF(L186=5,24,IF(L186=6,22,IF(L186=7,20,IF(L186=8,18,0))))))))+IF(L186&lt;=8,0,IF(L186&lt;=16,13,IF(L186&lt;=24,9,0)))-IF(L186&lt;=8,0,IF(L186&lt;=16,(L186-9)*0.34,IF(L186&lt;=24,(L186-17)*0.34,0))),0)+IF(F186="JEČ",IF(L186=1,34,IF(L186=2,26.04,IF(L186=3,20.6,IF(L186=4,12,IF(L186=5,11,IF(L186=6,10,IF(L186=7,9,IF(L186=8,8,0))))))))+IF(L186&lt;=8,0,IF(L186&lt;=16,6,0))-IF(L186&lt;=8,0,IF(L186&lt;=16,(L186-9)*0.17,0)),0)+IF(F186="JEOF",IF(L186=1,34,IF(L186=2,26.04,IF(L186=3,20.6,IF(L186=4,12,IF(L186=5,11,IF(L186=6,10,IF(L186=7,9,IF(L186=8,8,0))))))))+IF(L186&lt;=8,0,IF(L186&lt;=16,6,0))-IF(L186&lt;=8,0,IF(L186&lt;=16,(L186-9)*0.17,0)),0)+IF(F186="JnPČ",IF(L186=1,51,IF(L186=2,35.7,IF(L186=3,27,IF(L186=4,19.5,IF(L186=5,18,IF(L186=6,16.5,IF(L186=7,15,IF(L186=8,13.5,0))))))))+IF(L186&lt;=8,0,IF(L186&lt;=16,10,0))-IF(L186&lt;=8,0,IF(L186&lt;=16,(L186-9)*0.255,0)),0)+IF(F186="JnEČ",IF(L186=1,25.5,IF(L186=2,19.53,IF(L186=3,15.48,IF(L186=4,9,IF(L186=5,8.25,IF(L186=6,7.5,IF(L186=7,6.75,IF(L186=8,6,0))))))))+IF(L186&lt;=8,0,IF(L186&lt;=16,5,0))-IF(L186&lt;=8,0,IF(L186&lt;=16,(L186-9)*0.1275,0)),0)+IF(F186="JčPČ",IF(L186=1,21.25,IF(L186=2,14.5,IF(L186=3,11.5,IF(L186=4,7,IF(L186=5,6.5,IF(L186=6,6,IF(L186=7,5.5,IF(L186=8,5,0))))))))+IF(L186&lt;=8,0,IF(L186&lt;=16,4,0))-IF(L186&lt;=8,0,IF(L186&lt;=16,(L186-9)*0.10625,0)),0)+IF(F186="JčEČ",IF(L186=1,17,IF(L186=2,13.02,IF(L186=3,10.32,IF(L186=4,6,IF(L186=5,5.5,IF(L186=6,5,IF(L186=7,4.5,IF(L186=8,4,0))))))))+IF(L186&lt;=8,0,IF(L186&lt;=16,3,0))-IF(L186&lt;=8,0,IF(L186&lt;=16,(L186-9)*0.085,0)),0)+IF(F186="NEAK",IF(L186=1,11.48,IF(L186=2,8.79,IF(L186=3,6.97,IF(L186=4,4.05,IF(L186=5,3.71,IF(L186=6,3.38,IF(L186=7,3.04,IF(L186=8,2.7,0))))))))+IF(L186&lt;=8,0,IF(L186&lt;=16,2,IF(L186&lt;=24,1.3,0)))-IF(L186&lt;=8,0,IF(L186&lt;=16,(L186-9)*0.0574,IF(L186&lt;=24,(L186-17)*0.0574,0))),0))*IF(L186&lt;0,1,IF(OR(F186="PČ",F186="PŽ",F186="PT"),IF(J186&lt;32,J186/32,1),1))* IF(L186&lt;0,1,IF(OR(F186="EČ",F186="EŽ",F186="JOŽ",F186="JPČ",F186="NEAK"),IF(J186&lt;24,J186/24,1),1))*IF(L186&lt;0,1,IF(OR(F186="PČneol",F186="JEČ",F186="JEOF",F186="JnPČ",F186="JnEČ",F186="JčPČ",F186="JčEČ"),IF(J186&lt;16,J186/16,1),1))*IF(L186&lt;0,1,IF(F186="EČneol",IF(J186&lt;8,J186/8,1),1))</f>
        <v>50.76</v>
      </c>
      <c r="O186" s="9">
        <f t="shared" ref="O186:O189" si="102">IF(F186="OŽ",N186,IF(H186="Ne",IF(J186*0.3&lt;J186-L186,N186,0),IF(J186*0.1&lt;J186-L186,N186,0)))</f>
        <v>50.76</v>
      </c>
      <c r="P186" s="4">
        <f t="shared" ref="P186" si="103">IF(O186=0,0,IF(F186="OŽ",IF(L186&gt;35,0,IF(J186&gt;35,(36-L186)*1.836,((36-L186)-(36-J186))*1.836)),0)+IF(F186="PČ",IF(L186&gt;31,0,IF(J186&gt;31,(32-L186)*1.347,((32-L186)-(32-J186))*1.347)),0)+ IF(F186="PČneol",IF(L186&gt;15,0,IF(J186&gt;15,(16-L186)*0.255,((16-L186)-(16-J186))*0.255)),0)+IF(F186="PŽ",IF(L186&gt;31,0,IF(J186&gt;31,(32-L186)*0.255,((32-L186)-(32-J186))*0.255)),0)+IF(F186="EČ",IF(L186&gt;23,0,IF(J186&gt;23,(24-L186)*0.612,((24-L186)-(24-J186))*0.612)),0)+IF(F186="EČneol",IF(L186&gt;7,0,IF(J186&gt;7,(8-L186)*0.204,((8-L186)-(8-J186))*0.204)),0)+IF(F186="EŽ",IF(L186&gt;23,0,IF(J186&gt;23,(24-L186)*0.204,((24-L186)-(24-J186))*0.204)),0)+IF(F186="PT",IF(L186&gt;31,0,IF(J186&gt;31,(32-L186)*0.204,((32-L186)-(32-J186))*0.204)),0)+IF(F186="JOŽ",IF(L186&gt;23,0,IF(J186&gt;23,(24-L186)*0.255,((24-L186)-(24-J186))*0.255)),0)+IF(F186="JPČ",IF(L186&gt;23,0,IF(J186&gt;23,(24-L186)*0.204,((24-L186)-(24-J186))*0.204)),0)+IF(F186="JEČ",IF(L186&gt;15,0,IF(J186&gt;15,(16-L186)*0.102,((16-L186)-(16-J186))*0.102)),0)+IF(F186="JEOF",IF(L186&gt;15,0,IF(J186&gt;15,(16-L186)*0.102,((16-L186)-(16-J186))*0.102)),0)+IF(F186="JnPČ",IF(L186&gt;15,0,IF(J186&gt;15,(16-L186)*0.153,((16-L186)-(16-J186))*0.153)),0)+IF(F186="JnEČ",IF(L186&gt;15,0,IF(J186&gt;15,(16-L186)*0.0765,((16-L186)-(16-J186))*0.0765)),0)+IF(F186="JčPČ",IF(L186&gt;15,0,IF(J186&gt;15,(16-L186)*0.06375,((16-L186)-(16-J186))*0.06375)),0)+IF(F186="JčEČ",IF(L186&gt;15,0,IF(J186&gt;15,(16-L186)*0.051,((16-L186)-(16-J186))*0.051)),0)+IF(F186="NEAK",IF(L186&gt;23,0,IF(J186&gt;23,(24-L186)*0.03444,((24-L186)-(24-J186))*0.03444)),0))</f>
        <v>3.3149999999999999</v>
      </c>
      <c r="Q186" s="11">
        <f t="shared" ref="Q186" si="104">IF(ISERROR(P186*100/N186),0,(P186*100/N186))</f>
        <v>6.5307328605200947</v>
      </c>
      <c r="R186" s="10">
        <f t="shared" ref="R186:R189" si="105">IF(Q186&lt;=30,O186+P186,O186+O186*0.3)*IF(G186=1,0.4,IF(G186=2,0.75,IF(G186="1 (kas 4 m. 1 k. nerengiamos)",0.52,1)))*IF(D186="olimpinė",1,IF(M186="Ne",0.5,1))*IF(OR(A$5="Lietuvos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federacija"),IF(OR(J186&lt;8,K186&lt;16),0,1),1)*E186*IF(I186&lt;=1,1,1/I186)*IF(OR(A$5="Lietuvos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43.26</v>
      </c>
    </row>
    <row r="187" spans="1:18">
      <c r="A187" s="63">
        <v>2</v>
      </c>
      <c r="B187" s="63" t="s">
        <v>33</v>
      </c>
      <c r="C187" s="1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3">
        <f t="shared" si="101"/>
        <v>0</v>
      </c>
      <c r="O187" s="9">
        <f t="shared" si="102"/>
        <v>0</v>
      </c>
      <c r="P187" s="4">
        <f t="shared" ref="P187:P189" si="106">IF(O187=0,0,IF(F187="OŽ",IF(L187&gt;35,0,IF(J187&gt;35,(36-L187)*1.836,((36-L187)-(36-J187))*1.836)),0)+IF(F187="PČ",IF(L187&gt;31,0,IF(J187&gt;31,(32-L187)*1.347,((32-L187)-(32-J187))*1.347)),0)+ IF(F187="PČneol",IF(L187&gt;15,0,IF(J187&gt;15,(16-L187)*0.255,((16-L187)-(16-J187))*0.255)),0)+IF(F187="PŽ",IF(L187&gt;31,0,IF(J187&gt;31,(32-L187)*0.255,((32-L187)-(32-J187))*0.255)),0)+IF(F187="EČ",IF(L187&gt;23,0,IF(J187&gt;23,(24-L187)*0.612,((24-L187)-(24-J187))*0.612)),0)+IF(F187="EČneol",IF(L187&gt;7,0,IF(J187&gt;7,(8-L187)*0.204,((8-L187)-(8-J187))*0.204)),0)+IF(F187="EŽ",IF(L187&gt;23,0,IF(J187&gt;23,(24-L187)*0.204,((24-L187)-(24-J187))*0.204)),0)+IF(F187="PT",IF(L187&gt;31,0,IF(J187&gt;31,(32-L187)*0.204,((32-L187)-(32-J187))*0.204)),0)+IF(F187="JOŽ",IF(L187&gt;23,0,IF(J187&gt;23,(24-L187)*0.255,((24-L187)-(24-J187))*0.255)),0)+IF(F187="JPČ",IF(L187&gt;23,0,IF(J187&gt;23,(24-L187)*0.204,((24-L187)-(24-J187))*0.204)),0)+IF(F187="JEČ",IF(L187&gt;15,0,IF(J187&gt;15,(16-L187)*0.102,((16-L187)-(16-J187))*0.102)),0)+IF(F187="JEOF",IF(L187&gt;15,0,IF(J187&gt;15,(16-L187)*0.102,((16-L187)-(16-J187))*0.102)),0)+IF(F187="JnPČ",IF(L187&gt;15,0,IF(J187&gt;15,(16-L187)*0.153,((16-L187)-(16-J187))*0.153)),0)+IF(F187="JnEČ",IF(L187&gt;15,0,IF(J187&gt;15,(16-L187)*0.0765,((16-L187)-(16-J187))*0.0765)),0)+IF(F187="JčPČ",IF(L187&gt;15,0,IF(J187&gt;15,(16-L187)*0.06375,((16-L187)-(16-J187))*0.06375)),0)+IF(F187="JčEČ",IF(L187&gt;15,0,IF(J187&gt;15,(16-L187)*0.051,((16-L187)-(16-J187))*0.051)),0)+IF(F187="NEAK",IF(L187&gt;23,0,IF(J187&gt;23,(24-L187)*0.03444,((24-L187)-(24-J187))*0.03444)),0))</f>
        <v>0</v>
      </c>
      <c r="Q187" s="11">
        <f t="shared" ref="Q187:Q189" si="107">IF(ISERROR(P187*100/N187),0,(P187*100/N187))</f>
        <v>0</v>
      </c>
      <c r="R187" s="10">
        <f t="shared" si="105"/>
        <v>0</v>
      </c>
    </row>
    <row r="188" spans="1:18">
      <c r="A188" s="63">
        <v>3</v>
      </c>
      <c r="B188" s="63" t="s">
        <v>34</v>
      </c>
      <c r="C188" s="12" t="s">
        <v>29</v>
      </c>
      <c r="D188" s="63" t="s">
        <v>30</v>
      </c>
      <c r="E188" s="63">
        <v>2</v>
      </c>
      <c r="F188" s="63" t="s">
        <v>31</v>
      </c>
      <c r="G188" s="63">
        <v>1</v>
      </c>
      <c r="H188" s="63" t="s">
        <v>32</v>
      </c>
      <c r="I188" s="63"/>
      <c r="J188" s="63">
        <v>71</v>
      </c>
      <c r="K188" s="63">
        <v>41</v>
      </c>
      <c r="L188" s="63">
        <v>5</v>
      </c>
      <c r="M188" s="63" t="s">
        <v>43</v>
      </c>
      <c r="N188" s="3">
        <f t="shared" si="101"/>
        <v>15</v>
      </c>
      <c r="O188" s="9">
        <f t="shared" si="102"/>
        <v>15</v>
      </c>
      <c r="P188" s="4">
        <f t="shared" si="106"/>
        <v>2.8050000000000002</v>
      </c>
      <c r="Q188" s="11">
        <f t="shared" si="107"/>
        <v>18.7</v>
      </c>
      <c r="R188" s="10">
        <f t="shared" si="105"/>
        <v>7.1219999999999999</v>
      </c>
    </row>
    <row r="189" spans="1:18">
      <c r="A189" s="63">
        <v>4</v>
      </c>
      <c r="B189" s="63" t="s">
        <v>35</v>
      </c>
      <c r="C189" s="1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3">
        <f t="shared" si="101"/>
        <v>0</v>
      </c>
      <c r="O189" s="9">
        <f t="shared" si="102"/>
        <v>0</v>
      </c>
      <c r="P189" s="4">
        <f t="shared" si="106"/>
        <v>0</v>
      </c>
      <c r="Q189" s="11">
        <f t="shared" si="107"/>
        <v>0</v>
      </c>
      <c r="R189" s="10">
        <f t="shared" si="105"/>
        <v>0</v>
      </c>
    </row>
    <row r="190" spans="1:18">
      <c r="A190" s="75" t="s">
        <v>36</v>
      </c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7"/>
      <c r="R190" s="10">
        <f>SUM(R186:R189)</f>
        <v>50.381999999999998</v>
      </c>
    </row>
    <row r="191" spans="1:18" ht="15.75">
      <c r="A191" s="24" t="s">
        <v>119</v>
      </c>
      <c r="B191" s="2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6"/>
    </row>
    <row r="192" spans="1:18">
      <c r="A192" s="49" t="s">
        <v>48</v>
      </c>
      <c r="B192" s="49"/>
      <c r="C192" s="49"/>
      <c r="D192" s="49"/>
      <c r="E192" s="49"/>
      <c r="F192" s="49"/>
      <c r="G192" s="49"/>
      <c r="H192" s="49"/>
      <c r="I192" s="49"/>
      <c r="J192" s="15"/>
      <c r="K192" s="15"/>
      <c r="L192" s="15"/>
      <c r="M192" s="15"/>
      <c r="N192" s="15"/>
      <c r="O192" s="15"/>
      <c r="P192" s="15"/>
      <c r="Q192" s="15"/>
      <c r="R192" s="16"/>
    </row>
    <row r="193" spans="1:18" s="8" customFormat="1">
      <c r="A193" s="49"/>
      <c r="B193" s="49"/>
      <c r="C193" s="49"/>
      <c r="D193" s="49"/>
      <c r="E193" s="49"/>
      <c r="F193" s="49"/>
      <c r="G193" s="49"/>
      <c r="H193" s="49"/>
      <c r="I193" s="49"/>
      <c r="J193" s="15"/>
      <c r="K193" s="15"/>
      <c r="L193" s="15"/>
      <c r="M193" s="15"/>
      <c r="N193" s="15"/>
      <c r="O193" s="15"/>
      <c r="P193" s="15"/>
      <c r="Q193" s="15"/>
      <c r="R193" s="16"/>
    </row>
    <row r="194" spans="1:18">
      <c r="A194" s="69" t="s">
        <v>120</v>
      </c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59"/>
      <c r="R194" s="8"/>
    </row>
    <row r="195" spans="1:18" ht="15.6" customHeight="1">
      <c r="A195" s="71" t="s">
        <v>27</v>
      </c>
      <c r="B195" s="72"/>
      <c r="C195" s="72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9"/>
      <c r="R195" s="8"/>
    </row>
    <row r="196" spans="1:18" ht="17.45" customHeight="1">
      <c r="A196" s="73" t="s">
        <v>121</v>
      </c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59"/>
      <c r="R196" s="8"/>
    </row>
    <row r="197" spans="1:18">
      <c r="A197" s="63">
        <v>1</v>
      </c>
      <c r="B197" s="63" t="s">
        <v>41</v>
      </c>
      <c r="C197" s="12" t="s">
        <v>42</v>
      </c>
      <c r="D197" s="63" t="s">
        <v>30</v>
      </c>
      <c r="E197" s="63">
        <v>2</v>
      </c>
      <c r="F197" s="63" t="s">
        <v>31</v>
      </c>
      <c r="G197" s="63">
        <v>1</v>
      </c>
      <c r="H197" s="63" t="s">
        <v>32</v>
      </c>
      <c r="I197" s="63"/>
      <c r="J197" s="63">
        <v>87</v>
      </c>
      <c r="K197" s="63">
        <v>51</v>
      </c>
      <c r="L197" s="63">
        <v>21</v>
      </c>
      <c r="M197" s="63" t="s">
        <v>43</v>
      </c>
      <c r="N197" s="3">
        <f t="shared" ref="N197:N200" si="108">(IF(F197="OŽ",IF(L197=1,550.8,IF(L197=2,426.38,IF(L197=3,342.14,IF(L197=4,181.44,IF(L197=5,168.48,IF(L197=6,155.52,IF(L197=7,148.5,IF(L197=8,144,0))))))))+IF(L197&lt;=8,0,IF(L197&lt;=16,137.7,IF(L197&lt;=24,108,IF(L197&lt;=32,80.1,IF(L197&lt;=36,52.2,0)))))-IF(L197&lt;=8,0,IF(L197&lt;=16,(L197-9)*2.754,IF(L197&lt;=24,(L197-17)* 2.754,IF(L197&lt;=32,(L197-25)* 2.754,IF(L197&lt;=36,(L197-33)*2.754,0))))),0)+IF(F197="PČ",IF(L197=1,449,IF(L197=2,314.6,IF(L197=3,238,IF(L197=4,172,IF(L197=5,159,IF(L197=6,145,IF(L197=7,132,IF(L197=8,119,0))))))))+IF(L197&lt;=8,0,IF(L197&lt;=16,88,IF(L197&lt;=24,55,IF(L197&lt;=32,22,0))))-IF(L197&lt;=8,0,IF(L197&lt;=16,(L197-9)*2.245,IF(L197&lt;=24,(L197-17)*2.245,IF(L197&lt;=32,(L197-25)*2.245,0)))),0)+IF(F197="PČneol",IF(L197=1,85,IF(L197=2,64.61,IF(L197=3,50.76,IF(L197=4,16.25,IF(L197=5,15,IF(L197=6,13.75,IF(L197=7,12.5,IF(L197=8,11.25,0))))))))+IF(L197&lt;=8,0,IF(L197&lt;=16,9,0))-IF(L197&lt;=8,0,IF(L197&lt;=16,(L197-9)*0.425,0)),0)+IF(F197="PŽ",IF(L197=1,85,IF(L197=2,59.5,IF(L197=3,45,IF(L197=4,32.5,IF(L197=5,30,IF(L197=6,27.5,IF(L197=7,25,IF(L197=8,22.5,0))))))))+IF(L197&lt;=8,0,IF(L197&lt;=16,19,IF(L197&lt;=24,13,IF(L197&lt;=32,8,0))))-IF(L197&lt;=8,0,IF(L197&lt;=16,(L197-9)*0.425,IF(L197&lt;=24,(L197-17)*0.425,IF(L197&lt;=32,(L197-25)*0.425,0)))),0)+IF(F197="EČ",IF(L197=1,204,IF(L197=2,156.24,IF(L197=3,123.84,IF(L197=4,72,IF(L197=5,66,IF(L197=6,60,IF(L197=7,54,IF(L197=8,48,0))))))))+IF(L197&lt;=8,0,IF(L197&lt;=16,40,IF(L197&lt;=24,25,0)))-IF(L197&lt;=8,0,IF(L197&lt;=16,(L197-9)*1.02,IF(L197&lt;=24,(L197-17)*1.02,0))),0)+IF(F197="EČneol",IF(L197=1,68,IF(L197=2,51.69,IF(L197=3,40.61,IF(L197=4,13,IF(L197=5,12,IF(L197=6,11,IF(L197=7,10,IF(L197=8,9,0)))))))))+IF(F197="EŽ",IF(L197=1,68,IF(L197=2,47.6,IF(L197=3,36,IF(L197=4,18,IF(L197=5,16.5,IF(L197=6,15,IF(L197=7,13.5,IF(L197=8,12,0))))))))+IF(L197&lt;=8,0,IF(L197&lt;=16,10,IF(L197&lt;=24,6,0)))-IF(L197&lt;=8,0,IF(L197&lt;=16,(L197-9)*0.34,IF(L197&lt;=24,(L197-17)*0.34,0))),0)+IF(F197="PT",IF(L197=1,68,IF(L197=2,52.08,IF(L197=3,41.28,IF(L197=4,24,IF(L197=5,22,IF(L197=6,20,IF(L197=7,18,IF(L197=8,16,0))))))))+IF(L197&lt;=8,0,IF(L197&lt;=16,13,IF(L197&lt;=24,9,IF(L197&lt;=32,4,0))))-IF(L197&lt;=8,0,IF(L197&lt;=16,(L197-9)*0.34,IF(L197&lt;=24,(L197-17)*0.34,IF(L197&lt;=32,(L197-25)*0.34,0)))),0)+IF(F197="JOŽ",IF(L197=1,85,IF(L197=2,59.5,IF(L197=3,45,IF(L197=4,32.5,IF(L197=5,30,IF(L197=6,27.5,IF(L197=7,25,IF(L197=8,22.5,0))))))))+IF(L197&lt;=8,0,IF(L197&lt;=16,19,IF(L197&lt;=24,13,0)))-IF(L197&lt;=8,0,IF(L197&lt;=16,(L197-9)*0.425,IF(L197&lt;=24,(L197-17)*0.425,0))),0)+IF(F197="JPČ",IF(L197=1,68,IF(L197=2,47.6,IF(L197=3,36,IF(L197=4,26,IF(L197=5,24,IF(L197=6,22,IF(L197=7,20,IF(L197=8,18,0))))))))+IF(L197&lt;=8,0,IF(L197&lt;=16,13,IF(L197&lt;=24,9,0)))-IF(L197&lt;=8,0,IF(L197&lt;=16,(L197-9)*0.34,IF(L197&lt;=24,(L197-17)*0.34,0))),0)+IF(F197="JEČ",IF(L197=1,34,IF(L197=2,26.04,IF(L197=3,20.6,IF(L197=4,12,IF(L197=5,11,IF(L197=6,10,IF(L197=7,9,IF(L197=8,8,0))))))))+IF(L197&lt;=8,0,IF(L197&lt;=16,6,0))-IF(L197&lt;=8,0,IF(L197&lt;=16,(L197-9)*0.17,0)),0)+IF(F197="JEOF",IF(L197=1,34,IF(L197=2,26.04,IF(L197=3,20.6,IF(L197=4,12,IF(L197=5,11,IF(L197=6,10,IF(L197=7,9,IF(L197=8,8,0))))))))+IF(L197&lt;=8,0,IF(L197&lt;=16,6,0))-IF(L197&lt;=8,0,IF(L197&lt;=16,(L197-9)*0.17,0)),0)+IF(F197="JnPČ",IF(L197=1,51,IF(L197=2,35.7,IF(L197=3,27,IF(L197=4,19.5,IF(L197=5,18,IF(L197=6,16.5,IF(L197=7,15,IF(L197=8,13.5,0))))))))+IF(L197&lt;=8,0,IF(L197&lt;=16,10,0))-IF(L197&lt;=8,0,IF(L197&lt;=16,(L197-9)*0.255,0)),0)+IF(F197="JnEČ",IF(L197=1,25.5,IF(L197=2,19.53,IF(L197=3,15.48,IF(L197=4,9,IF(L197=5,8.25,IF(L197=6,7.5,IF(L197=7,6.75,IF(L197=8,6,0))))))))+IF(L197&lt;=8,0,IF(L197&lt;=16,5,0))-IF(L197&lt;=8,0,IF(L197&lt;=16,(L197-9)*0.1275,0)),0)+IF(F197="JčPČ",IF(L197=1,21.25,IF(L197=2,14.5,IF(L197=3,11.5,IF(L197=4,7,IF(L197=5,6.5,IF(L197=6,6,IF(L197=7,5.5,IF(L197=8,5,0))))))))+IF(L197&lt;=8,0,IF(L197&lt;=16,4,0))-IF(L197&lt;=8,0,IF(L197&lt;=16,(L197-9)*0.10625,0)),0)+IF(F197="JčEČ",IF(L197=1,17,IF(L197=2,13.02,IF(L197=3,10.32,IF(L197=4,6,IF(L197=5,5.5,IF(L197=6,5,IF(L197=7,4.5,IF(L197=8,4,0))))))))+IF(L197&lt;=8,0,IF(L197&lt;=16,3,0))-IF(L197&lt;=8,0,IF(L197&lt;=16,(L197-9)*0.085,0)),0)+IF(F197="NEAK",IF(L197=1,11.48,IF(L197=2,8.79,IF(L197=3,6.97,IF(L197=4,4.05,IF(L197=5,3.71,IF(L197=6,3.38,IF(L197=7,3.04,IF(L197=8,2.7,0))))))))+IF(L197&lt;=8,0,IF(L197&lt;=16,2,IF(L197&lt;=24,1.3,0)))-IF(L197&lt;=8,0,IF(L197&lt;=16,(L197-9)*0.0574,IF(L197&lt;=24,(L197-17)*0.0574,0))),0))*IF(L197&lt;0,1,IF(OR(F197="PČ",F197="PŽ",F197="PT"),IF(J197&lt;32,J197/32,1),1))* IF(L197&lt;0,1,IF(OR(F197="EČ",F197="EŽ",F197="JOŽ",F197="JPČ",F197="NEAK"),IF(J197&lt;24,J197/24,1),1))*IF(L197&lt;0,1,IF(OR(F197="PČneol",F197="JEČ",F197="JEOF",F197="JnPČ",F197="JnEČ",F197="JčPČ",F197="JčEČ"),IF(J197&lt;16,J197/16,1),1))*IF(L197&lt;0,1,IF(F197="EČneol",IF(J197&lt;8,J197/8,1),1))</f>
        <v>0</v>
      </c>
      <c r="O197" s="9">
        <f t="shared" ref="O197:O200" si="109">IF(F197="OŽ",N197,IF(H197="Ne",IF(J197*0.3&lt;J197-L197,N197,0),IF(J197*0.1&lt;J197-L197,N197,0)))</f>
        <v>0</v>
      </c>
      <c r="P197" s="4">
        <f t="shared" ref="P197" si="110">IF(O197=0,0,IF(F197="OŽ",IF(L197&gt;35,0,IF(J197&gt;35,(36-L197)*1.836,((36-L197)-(36-J197))*1.836)),0)+IF(F197="PČ",IF(L197&gt;31,0,IF(J197&gt;31,(32-L197)*1.347,((32-L197)-(32-J197))*1.347)),0)+ IF(F197="PČneol",IF(L197&gt;15,0,IF(J197&gt;15,(16-L197)*0.255,((16-L197)-(16-J197))*0.255)),0)+IF(F197="PŽ",IF(L197&gt;31,0,IF(J197&gt;31,(32-L197)*0.255,((32-L197)-(32-J197))*0.255)),0)+IF(F197="EČ",IF(L197&gt;23,0,IF(J197&gt;23,(24-L197)*0.612,((24-L197)-(24-J197))*0.612)),0)+IF(F197="EČneol",IF(L197&gt;7,0,IF(J197&gt;7,(8-L197)*0.204,((8-L197)-(8-J197))*0.204)),0)+IF(F197="EŽ",IF(L197&gt;23,0,IF(J197&gt;23,(24-L197)*0.204,((24-L197)-(24-J197))*0.204)),0)+IF(F197="PT",IF(L197&gt;31,0,IF(J197&gt;31,(32-L197)*0.204,((32-L197)-(32-J197))*0.204)),0)+IF(F197="JOŽ",IF(L197&gt;23,0,IF(J197&gt;23,(24-L197)*0.255,((24-L197)-(24-J197))*0.255)),0)+IF(F197="JPČ",IF(L197&gt;23,0,IF(J197&gt;23,(24-L197)*0.204,((24-L197)-(24-J197))*0.204)),0)+IF(F197="JEČ",IF(L197&gt;15,0,IF(J197&gt;15,(16-L197)*0.102,((16-L197)-(16-J197))*0.102)),0)+IF(F197="JEOF",IF(L197&gt;15,0,IF(J197&gt;15,(16-L197)*0.102,((16-L197)-(16-J197))*0.102)),0)+IF(F197="JnPČ",IF(L197&gt;15,0,IF(J197&gt;15,(16-L197)*0.153,((16-L197)-(16-J197))*0.153)),0)+IF(F197="JnEČ",IF(L197&gt;15,0,IF(J197&gt;15,(16-L197)*0.0765,((16-L197)-(16-J197))*0.0765)),0)+IF(F197="JčPČ",IF(L197&gt;15,0,IF(J197&gt;15,(16-L197)*0.06375,((16-L197)-(16-J197))*0.06375)),0)+IF(F197="JčEČ",IF(L197&gt;15,0,IF(J197&gt;15,(16-L197)*0.051,((16-L197)-(16-J197))*0.051)),0)+IF(F197="NEAK",IF(L197&gt;23,0,IF(J197&gt;23,(24-L197)*0.03444,((24-L197)-(24-J197))*0.03444)),0))</f>
        <v>0</v>
      </c>
      <c r="Q197" s="11">
        <f t="shared" ref="Q197" si="111">IF(ISERROR(P197*100/N197),0,(P197*100/N197))</f>
        <v>0</v>
      </c>
      <c r="R197" s="10">
        <f t="shared" ref="R197:R200" si="112">IF(Q197&lt;=30,O197+P197,O197+O197*0.3)*IF(G197=1,0.4,IF(G197=2,0.75,IF(G197="1 (kas 4 m. 1 k. nerengiamos)",0.52,1)))*IF(D197="olimpinė",1,IF(M197="Ne",0.5,1))*IF(OR(A$5="Lietuvos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federacija"),IF(OR(J197&lt;8,K197&lt;16),0,1),1)*E197*IF(I197&lt;=1,1,1/I197)*IF(OR(A$5="Lietuvos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8" spans="1:18">
      <c r="A198" s="63">
        <v>2</v>
      </c>
      <c r="B198" s="63" t="s">
        <v>44</v>
      </c>
      <c r="C198" s="1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3">
        <f t="shared" si="108"/>
        <v>0</v>
      </c>
      <c r="O198" s="9">
        <f t="shared" si="109"/>
        <v>0</v>
      </c>
      <c r="P198" s="4">
        <f t="shared" ref="P198:P200" si="113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0</v>
      </c>
      <c r="Q198" s="11">
        <f t="shared" ref="Q198:Q200" si="114">IF(ISERROR(P198*100/N198),0,(P198*100/N198))</f>
        <v>0</v>
      </c>
      <c r="R198" s="10">
        <f t="shared" si="112"/>
        <v>0</v>
      </c>
    </row>
    <row r="199" spans="1:18">
      <c r="A199" s="63">
        <v>3</v>
      </c>
      <c r="B199" s="63" t="s">
        <v>122</v>
      </c>
      <c r="C199" s="12" t="s">
        <v>42</v>
      </c>
      <c r="D199" s="63" t="s">
        <v>30</v>
      </c>
      <c r="E199" s="63">
        <v>2</v>
      </c>
      <c r="F199" s="63" t="s">
        <v>31</v>
      </c>
      <c r="G199" s="63">
        <v>1</v>
      </c>
      <c r="H199" s="63" t="s">
        <v>32</v>
      </c>
      <c r="I199" s="63"/>
      <c r="J199" s="63">
        <v>87</v>
      </c>
      <c r="K199" s="63">
        <v>51</v>
      </c>
      <c r="L199" s="63">
        <v>48</v>
      </c>
      <c r="M199" s="63" t="s">
        <v>32</v>
      </c>
      <c r="N199" s="3">
        <f t="shared" si="108"/>
        <v>0</v>
      </c>
      <c r="O199" s="9">
        <f t="shared" si="109"/>
        <v>0</v>
      </c>
      <c r="P199" s="4">
        <f t="shared" si="113"/>
        <v>0</v>
      </c>
      <c r="Q199" s="11">
        <f t="shared" si="114"/>
        <v>0</v>
      </c>
      <c r="R199" s="10">
        <f t="shared" si="112"/>
        <v>0</v>
      </c>
    </row>
    <row r="200" spans="1:18">
      <c r="A200" s="63">
        <v>4</v>
      </c>
      <c r="B200" s="63" t="s">
        <v>123</v>
      </c>
      <c r="C200" s="1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3">
        <f t="shared" si="108"/>
        <v>0</v>
      </c>
      <c r="O200" s="9">
        <f t="shared" si="109"/>
        <v>0</v>
      </c>
      <c r="P200" s="4">
        <f t="shared" si="113"/>
        <v>0</v>
      </c>
      <c r="Q200" s="11">
        <f t="shared" si="114"/>
        <v>0</v>
      </c>
      <c r="R200" s="10">
        <f t="shared" si="112"/>
        <v>0</v>
      </c>
    </row>
    <row r="201" spans="1:18">
      <c r="A201" s="75" t="s">
        <v>36</v>
      </c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7"/>
      <c r="R201" s="10">
        <f>SUM(R197:R200)</f>
        <v>0</v>
      </c>
    </row>
    <row r="202" spans="1:18" ht="15.75">
      <c r="A202" s="24" t="s">
        <v>124</v>
      </c>
      <c r="B202" s="2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6"/>
    </row>
    <row r="203" spans="1:18">
      <c r="A203" s="49" t="s">
        <v>48</v>
      </c>
      <c r="B203" s="49"/>
      <c r="C203" s="49"/>
      <c r="D203" s="49"/>
      <c r="E203" s="49"/>
      <c r="F203" s="49"/>
      <c r="G203" s="49"/>
      <c r="H203" s="49"/>
      <c r="I203" s="49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 s="8" customFormat="1">
      <c r="A204" s="49"/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>
      <c r="A205" s="69" t="s">
        <v>125</v>
      </c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59"/>
      <c r="R205" s="8"/>
    </row>
    <row r="206" spans="1:18" ht="18">
      <c r="A206" s="71" t="s">
        <v>27</v>
      </c>
      <c r="B206" s="72"/>
      <c r="C206" s="72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9"/>
      <c r="R206" s="8"/>
    </row>
    <row r="207" spans="1:18">
      <c r="A207" s="73" t="s">
        <v>126</v>
      </c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59"/>
      <c r="R207" s="8"/>
    </row>
    <row r="208" spans="1:18">
      <c r="A208" s="63">
        <v>1</v>
      </c>
      <c r="B208" s="63" t="s">
        <v>51</v>
      </c>
      <c r="C208" s="12" t="s">
        <v>52</v>
      </c>
      <c r="D208" s="63" t="s">
        <v>30</v>
      </c>
      <c r="E208" s="63">
        <v>2</v>
      </c>
      <c r="F208" s="63" t="s">
        <v>31</v>
      </c>
      <c r="G208" s="63">
        <v>1</v>
      </c>
      <c r="H208" s="63" t="s">
        <v>32</v>
      </c>
      <c r="I208" s="63"/>
      <c r="J208" s="63">
        <v>36</v>
      </c>
      <c r="K208" s="63">
        <v>36</v>
      </c>
      <c r="L208" s="63">
        <v>14</v>
      </c>
      <c r="M208" s="63" t="s">
        <v>43</v>
      </c>
      <c r="N208" s="3">
        <f t="shared" ref="N208:N211" si="115">(IF(F208="OŽ",IF(L208=1,550.8,IF(L208=2,426.38,IF(L208=3,342.14,IF(L208=4,181.44,IF(L208=5,168.48,IF(L208=6,155.52,IF(L208=7,148.5,IF(L208=8,144,0))))))))+IF(L208&lt;=8,0,IF(L208&lt;=16,137.7,IF(L208&lt;=24,108,IF(L208&lt;=32,80.1,IF(L208&lt;=36,52.2,0)))))-IF(L208&lt;=8,0,IF(L208&lt;=16,(L208-9)*2.754,IF(L208&lt;=24,(L208-17)* 2.754,IF(L208&lt;=32,(L208-25)* 2.754,IF(L208&lt;=36,(L208-33)*2.754,0))))),0)+IF(F208="PČ",IF(L208=1,449,IF(L208=2,314.6,IF(L208=3,238,IF(L208=4,172,IF(L208=5,159,IF(L208=6,145,IF(L208=7,132,IF(L208=8,119,0))))))))+IF(L208&lt;=8,0,IF(L208&lt;=16,88,IF(L208&lt;=24,55,IF(L208&lt;=32,22,0))))-IF(L208&lt;=8,0,IF(L208&lt;=16,(L208-9)*2.245,IF(L208&lt;=24,(L208-17)*2.245,IF(L208&lt;=32,(L208-25)*2.245,0)))),0)+IF(F208="PČneol",IF(L208=1,85,IF(L208=2,64.61,IF(L208=3,50.76,IF(L208=4,16.25,IF(L208=5,15,IF(L208=6,13.75,IF(L208=7,12.5,IF(L208=8,11.25,0))))))))+IF(L208&lt;=8,0,IF(L208&lt;=16,9,0))-IF(L208&lt;=8,0,IF(L208&lt;=16,(L208-9)*0.425,0)),0)+IF(F208="PŽ",IF(L208=1,85,IF(L208=2,59.5,IF(L208=3,45,IF(L208=4,32.5,IF(L208=5,30,IF(L208=6,27.5,IF(L208=7,25,IF(L208=8,22.5,0))))))))+IF(L208&lt;=8,0,IF(L208&lt;=16,19,IF(L208&lt;=24,13,IF(L208&lt;=32,8,0))))-IF(L208&lt;=8,0,IF(L208&lt;=16,(L208-9)*0.425,IF(L208&lt;=24,(L208-17)*0.425,IF(L208&lt;=32,(L208-25)*0.425,0)))),0)+IF(F208="EČ",IF(L208=1,204,IF(L208=2,156.24,IF(L208=3,123.84,IF(L208=4,72,IF(L208=5,66,IF(L208=6,60,IF(L208=7,54,IF(L208=8,48,0))))))))+IF(L208&lt;=8,0,IF(L208&lt;=16,40,IF(L208&lt;=24,25,0)))-IF(L208&lt;=8,0,IF(L208&lt;=16,(L208-9)*1.02,IF(L208&lt;=24,(L208-17)*1.02,0))),0)+IF(F208="EČneol",IF(L208=1,68,IF(L208=2,51.69,IF(L208=3,40.61,IF(L208=4,13,IF(L208=5,12,IF(L208=6,11,IF(L208=7,10,IF(L208=8,9,0)))))))))+IF(F208="EŽ",IF(L208=1,68,IF(L208=2,47.6,IF(L208=3,36,IF(L208=4,18,IF(L208=5,16.5,IF(L208=6,15,IF(L208=7,13.5,IF(L208=8,12,0))))))))+IF(L208&lt;=8,0,IF(L208&lt;=16,10,IF(L208&lt;=24,6,0)))-IF(L208&lt;=8,0,IF(L208&lt;=16,(L208-9)*0.34,IF(L208&lt;=24,(L208-17)*0.34,0))),0)+IF(F208="PT",IF(L208=1,68,IF(L208=2,52.08,IF(L208=3,41.28,IF(L208=4,24,IF(L208=5,22,IF(L208=6,20,IF(L208=7,18,IF(L208=8,16,0))))))))+IF(L208&lt;=8,0,IF(L208&lt;=16,13,IF(L208&lt;=24,9,IF(L208&lt;=32,4,0))))-IF(L208&lt;=8,0,IF(L208&lt;=16,(L208-9)*0.34,IF(L208&lt;=24,(L208-17)*0.34,IF(L208&lt;=32,(L208-25)*0.34,0)))),0)+IF(F208="JOŽ",IF(L208=1,85,IF(L208=2,59.5,IF(L208=3,45,IF(L208=4,32.5,IF(L208=5,30,IF(L208=6,27.5,IF(L208=7,25,IF(L208=8,22.5,0))))))))+IF(L208&lt;=8,0,IF(L208&lt;=16,19,IF(L208&lt;=24,13,0)))-IF(L208&lt;=8,0,IF(L208&lt;=16,(L208-9)*0.425,IF(L208&lt;=24,(L208-17)*0.425,0))),0)+IF(F208="JPČ",IF(L208=1,68,IF(L208=2,47.6,IF(L208=3,36,IF(L208=4,26,IF(L208=5,24,IF(L208=6,22,IF(L208=7,20,IF(L208=8,18,0))))))))+IF(L208&lt;=8,0,IF(L208&lt;=16,13,IF(L208&lt;=24,9,0)))-IF(L208&lt;=8,0,IF(L208&lt;=16,(L208-9)*0.34,IF(L208&lt;=24,(L208-17)*0.34,0))),0)+IF(F208="JEČ",IF(L208=1,34,IF(L208=2,26.04,IF(L208=3,20.6,IF(L208=4,12,IF(L208=5,11,IF(L208=6,10,IF(L208=7,9,IF(L208=8,8,0))))))))+IF(L208&lt;=8,0,IF(L208&lt;=16,6,0))-IF(L208&lt;=8,0,IF(L208&lt;=16,(L208-9)*0.17,0)),0)+IF(F208="JEOF",IF(L208=1,34,IF(L208=2,26.04,IF(L208=3,20.6,IF(L208=4,12,IF(L208=5,11,IF(L208=6,10,IF(L208=7,9,IF(L208=8,8,0))))))))+IF(L208&lt;=8,0,IF(L208&lt;=16,6,0))-IF(L208&lt;=8,0,IF(L208&lt;=16,(L208-9)*0.17,0)),0)+IF(F208="JnPČ",IF(L208=1,51,IF(L208=2,35.7,IF(L208=3,27,IF(L208=4,19.5,IF(L208=5,18,IF(L208=6,16.5,IF(L208=7,15,IF(L208=8,13.5,0))))))))+IF(L208&lt;=8,0,IF(L208&lt;=16,10,0))-IF(L208&lt;=8,0,IF(L208&lt;=16,(L208-9)*0.255,0)),0)+IF(F208="JnEČ",IF(L208=1,25.5,IF(L208=2,19.53,IF(L208=3,15.48,IF(L208=4,9,IF(L208=5,8.25,IF(L208=6,7.5,IF(L208=7,6.75,IF(L208=8,6,0))))))))+IF(L208&lt;=8,0,IF(L208&lt;=16,5,0))-IF(L208&lt;=8,0,IF(L208&lt;=16,(L208-9)*0.1275,0)),0)+IF(F208="JčPČ",IF(L208=1,21.25,IF(L208=2,14.5,IF(L208=3,11.5,IF(L208=4,7,IF(L208=5,6.5,IF(L208=6,6,IF(L208=7,5.5,IF(L208=8,5,0))))))))+IF(L208&lt;=8,0,IF(L208&lt;=16,4,0))-IF(L208&lt;=8,0,IF(L208&lt;=16,(L208-9)*0.10625,0)),0)+IF(F208="JčEČ",IF(L208=1,17,IF(L208=2,13.02,IF(L208=3,10.32,IF(L208=4,6,IF(L208=5,5.5,IF(L208=6,5,IF(L208=7,4.5,IF(L208=8,4,0))))))))+IF(L208&lt;=8,0,IF(L208&lt;=16,3,0))-IF(L208&lt;=8,0,IF(L208&lt;=16,(L208-9)*0.085,0)),0)+IF(F208="NEAK",IF(L208=1,11.48,IF(L208=2,8.79,IF(L208=3,6.97,IF(L208=4,4.05,IF(L208=5,3.71,IF(L208=6,3.38,IF(L208=7,3.04,IF(L208=8,2.7,0))))))))+IF(L208&lt;=8,0,IF(L208&lt;=16,2,IF(L208&lt;=24,1.3,0)))-IF(L208&lt;=8,0,IF(L208&lt;=16,(L208-9)*0.0574,IF(L208&lt;=24,(L208-17)*0.0574,0))),0))*IF(L208&lt;0,1,IF(OR(F208="PČ",F208="PŽ",F208="PT"),IF(J208&lt;32,J208/32,1),1))* IF(L208&lt;0,1,IF(OR(F208="EČ",F208="EŽ",F208="JOŽ",F208="JPČ",F208="NEAK"),IF(J208&lt;24,J208/24,1),1))*IF(L208&lt;0,1,IF(OR(F208="PČneol",F208="JEČ",F208="JEOF",F208="JnPČ",F208="JnEČ",F208="JčPČ",F208="JčEČ"),IF(J208&lt;16,J208/16,1),1))*IF(L208&lt;0,1,IF(F208="EČneol",IF(J208&lt;8,J208/8,1),1))</f>
        <v>6.875</v>
      </c>
      <c r="O208" s="9">
        <f t="shared" ref="O208:O211" si="116">IF(F208="OŽ",N208,IF(H208="Ne",IF(J208*0.3&lt;J208-L208,N208,0),IF(J208*0.1&lt;J208-L208,N208,0)))</f>
        <v>6.875</v>
      </c>
      <c r="P208" s="4">
        <f t="shared" ref="P208" si="117">IF(O208=0,0,IF(F208="OŽ",IF(L208&gt;35,0,IF(J208&gt;35,(36-L208)*1.836,((36-L208)-(36-J208))*1.836)),0)+IF(F208="PČ",IF(L208&gt;31,0,IF(J208&gt;31,(32-L208)*1.347,((32-L208)-(32-J208))*1.347)),0)+ IF(F208="PČneol",IF(L208&gt;15,0,IF(J208&gt;15,(16-L208)*0.255,((16-L208)-(16-J208))*0.255)),0)+IF(F208="PŽ",IF(L208&gt;31,0,IF(J208&gt;31,(32-L208)*0.255,((32-L208)-(32-J208))*0.255)),0)+IF(F208="EČ",IF(L208&gt;23,0,IF(J208&gt;23,(24-L208)*0.612,((24-L208)-(24-J208))*0.612)),0)+IF(F208="EČneol",IF(L208&gt;7,0,IF(J208&gt;7,(8-L208)*0.204,((8-L208)-(8-J208))*0.204)),0)+IF(F208="EŽ",IF(L208&gt;23,0,IF(J208&gt;23,(24-L208)*0.204,((24-L208)-(24-J208))*0.204)),0)+IF(F208="PT",IF(L208&gt;31,0,IF(J208&gt;31,(32-L208)*0.204,((32-L208)-(32-J208))*0.204)),0)+IF(F208="JOŽ",IF(L208&gt;23,0,IF(J208&gt;23,(24-L208)*0.255,((24-L208)-(24-J208))*0.255)),0)+IF(F208="JPČ",IF(L208&gt;23,0,IF(J208&gt;23,(24-L208)*0.204,((24-L208)-(24-J208))*0.204)),0)+IF(F208="JEČ",IF(L208&gt;15,0,IF(J208&gt;15,(16-L208)*0.102,((16-L208)-(16-J208))*0.102)),0)+IF(F208="JEOF",IF(L208&gt;15,0,IF(J208&gt;15,(16-L208)*0.102,((16-L208)-(16-J208))*0.102)),0)+IF(F208="JnPČ",IF(L208&gt;15,0,IF(J208&gt;15,(16-L208)*0.153,((16-L208)-(16-J208))*0.153)),0)+IF(F208="JnEČ",IF(L208&gt;15,0,IF(J208&gt;15,(16-L208)*0.0765,((16-L208)-(16-J208))*0.0765)),0)+IF(F208="JčPČ",IF(L208&gt;15,0,IF(J208&gt;15,(16-L208)*0.06375,((16-L208)-(16-J208))*0.06375)),0)+IF(F208="JčEČ",IF(L208&gt;15,0,IF(J208&gt;15,(16-L208)*0.051,((16-L208)-(16-J208))*0.051)),0)+IF(F208="NEAK",IF(L208&gt;23,0,IF(J208&gt;23,(24-L208)*0.03444,((24-L208)-(24-J208))*0.03444)),0))</f>
        <v>0.51</v>
      </c>
      <c r="Q208" s="11">
        <f t="shared" ref="Q208" si="118">IF(ISERROR(P208*100/N208),0,(P208*100/N208))</f>
        <v>7.418181818181818</v>
      </c>
      <c r="R208" s="10">
        <f t="shared" ref="R208:R211" si="119">IF(Q208&lt;=30,O208+P208,O208+O208*0.3)*IF(G208=1,0.4,IF(G208=2,0.75,IF(G208="1 (kas 4 m. 1 k. nerengiamos)",0.52,1)))*IF(D208="olimpinė",1,IF(M208="Ne",0.5,1))*IF(OR(A$5="Lietuvos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federacija"),IF(OR(J208&lt;8,K208&lt;16),0,1),1)*E208*IF(I208&lt;=1,1,1/I208)*IF(OR(A$5="Lietuvos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2.9540000000000002</v>
      </c>
    </row>
    <row r="209" spans="1:18">
      <c r="A209" s="63">
        <v>2</v>
      </c>
      <c r="B209" s="63" t="s">
        <v>53</v>
      </c>
      <c r="C209" s="12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3">
        <f t="shared" si="115"/>
        <v>0</v>
      </c>
      <c r="O209" s="9">
        <f t="shared" si="116"/>
        <v>0</v>
      </c>
      <c r="P209" s="4">
        <f t="shared" ref="P209:P211" si="120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1">
        <f t="shared" ref="Q209:Q211" si="121">IF(ISERROR(P209*100/N209),0,(P209*100/N209))</f>
        <v>0</v>
      </c>
      <c r="R209" s="10">
        <f t="shared" si="119"/>
        <v>0</v>
      </c>
    </row>
    <row r="210" spans="1:18">
      <c r="A210" s="63">
        <v>3</v>
      </c>
      <c r="B210" s="63"/>
      <c r="C210" s="12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3">
        <f t="shared" si="115"/>
        <v>0</v>
      </c>
      <c r="O210" s="9">
        <f t="shared" si="116"/>
        <v>0</v>
      </c>
      <c r="P210" s="4">
        <f t="shared" si="120"/>
        <v>0</v>
      </c>
      <c r="Q210" s="11">
        <f t="shared" si="121"/>
        <v>0</v>
      </c>
      <c r="R210" s="10">
        <f t="shared" si="119"/>
        <v>0</v>
      </c>
    </row>
    <row r="211" spans="1:18">
      <c r="A211" s="63">
        <v>4</v>
      </c>
      <c r="B211" s="63"/>
      <c r="C211" s="12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3">
        <f t="shared" si="115"/>
        <v>0</v>
      </c>
      <c r="O211" s="9">
        <f t="shared" si="116"/>
        <v>0</v>
      </c>
      <c r="P211" s="4">
        <f t="shared" si="120"/>
        <v>0</v>
      </c>
      <c r="Q211" s="11">
        <f t="shared" si="121"/>
        <v>0</v>
      </c>
      <c r="R211" s="10">
        <f t="shared" si="119"/>
        <v>0</v>
      </c>
    </row>
    <row r="212" spans="1:18">
      <c r="A212" s="75" t="s">
        <v>36</v>
      </c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7"/>
      <c r="R212" s="10">
        <f>SUM(R208:R211)</f>
        <v>2.9540000000000002</v>
      </c>
    </row>
    <row r="213" spans="1:18" ht="15.75">
      <c r="A213" s="24" t="s">
        <v>127</v>
      </c>
      <c r="B213" s="2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6"/>
    </row>
    <row r="214" spans="1:18">
      <c r="A214" s="49" t="s">
        <v>48</v>
      </c>
      <c r="B214" s="49"/>
      <c r="C214" s="49"/>
      <c r="D214" s="49"/>
      <c r="E214" s="49"/>
      <c r="F214" s="49"/>
      <c r="G214" s="49"/>
      <c r="H214" s="49"/>
      <c r="I214" s="49"/>
      <c r="J214" s="15"/>
      <c r="K214" s="15"/>
      <c r="L214" s="15"/>
      <c r="M214" s="15"/>
      <c r="N214" s="15"/>
      <c r="O214" s="15"/>
      <c r="P214" s="15"/>
      <c r="Q214" s="15"/>
      <c r="R214" s="16"/>
    </row>
    <row r="215" spans="1:18" s="8" customFormat="1">
      <c r="A215" s="49"/>
      <c r="B215" s="49"/>
      <c r="C215" s="49"/>
      <c r="D215" s="49"/>
      <c r="E215" s="49"/>
      <c r="F215" s="49"/>
      <c r="G215" s="49"/>
      <c r="H215" s="49"/>
      <c r="I215" s="49"/>
      <c r="J215" s="15"/>
      <c r="K215" s="15"/>
      <c r="L215" s="15"/>
      <c r="M215" s="15"/>
      <c r="N215" s="15"/>
      <c r="O215" s="15"/>
      <c r="P215" s="15"/>
      <c r="Q215" s="15"/>
      <c r="R215" s="16"/>
    </row>
    <row r="216" spans="1:18">
      <c r="A216" s="69" t="s">
        <v>128</v>
      </c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59"/>
      <c r="R216" s="8"/>
    </row>
    <row r="217" spans="1:18" ht="18">
      <c r="A217" s="71" t="s">
        <v>27</v>
      </c>
      <c r="B217" s="72"/>
      <c r="C217" s="72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9"/>
      <c r="R217" s="8"/>
    </row>
    <row r="218" spans="1:18">
      <c r="A218" s="73" t="s">
        <v>129</v>
      </c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59"/>
      <c r="R218" s="8"/>
    </row>
    <row r="219" spans="1:18">
      <c r="A219" s="63">
        <v>1</v>
      </c>
      <c r="B219" s="63" t="s">
        <v>130</v>
      </c>
      <c r="C219" s="12" t="s">
        <v>29</v>
      </c>
      <c r="D219" s="63" t="s">
        <v>30</v>
      </c>
      <c r="E219" s="63">
        <v>2</v>
      </c>
      <c r="F219" s="63" t="s">
        <v>58</v>
      </c>
      <c r="G219" s="63">
        <v>1</v>
      </c>
      <c r="H219" s="63" t="s">
        <v>32</v>
      </c>
      <c r="I219" s="63"/>
      <c r="J219" s="63">
        <v>69</v>
      </c>
      <c r="K219" s="63">
        <v>38</v>
      </c>
      <c r="L219" s="63">
        <v>19</v>
      </c>
      <c r="M219" s="63" t="s">
        <v>32</v>
      </c>
      <c r="N219" s="3">
        <f t="shared" ref="N219:N222" si="122">(IF(F219="OŽ",IF(L219=1,550.8,IF(L219=2,426.38,IF(L219=3,342.14,IF(L219=4,181.44,IF(L219=5,168.48,IF(L219=6,155.52,IF(L219=7,148.5,IF(L219=8,144,0))))))))+IF(L219&lt;=8,0,IF(L219&lt;=16,137.7,IF(L219&lt;=24,108,IF(L219&lt;=32,80.1,IF(L219&lt;=36,52.2,0)))))-IF(L219&lt;=8,0,IF(L219&lt;=16,(L219-9)*2.754,IF(L219&lt;=24,(L219-17)* 2.754,IF(L219&lt;=32,(L219-25)* 2.754,IF(L219&lt;=36,(L219-33)*2.754,0))))),0)+IF(F219="PČ",IF(L219=1,449,IF(L219=2,314.6,IF(L219=3,238,IF(L219=4,172,IF(L219=5,159,IF(L219=6,145,IF(L219=7,132,IF(L219=8,119,0))))))))+IF(L219&lt;=8,0,IF(L219&lt;=16,88,IF(L219&lt;=24,55,IF(L219&lt;=32,22,0))))-IF(L219&lt;=8,0,IF(L219&lt;=16,(L219-9)*2.245,IF(L219&lt;=24,(L219-17)*2.245,IF(L219&lt;=32,(L219-25)*2.245,0)))),0)+IF(F219="PČneol",IF(L219=1,85,IF(L219=2,64.61,IF(L219=3,50.76,IF(L219=4,16.25,IF(L219=5,15,IF(L219=6,13.75,IF(L219=7,12.5,IF(L219=8,11.25,0))))))))+IF(L219&lt;=8,0,IF(L219&lt;=16,9,0))-IF(L219&lt;=8,0,IF(L219&lt;=16,(L219-9)*0.425,0)),0)+IF(F219="PŽ",IF(L219=1,85,IF(L219=2,59.5,IF(L219=3,45,IF(L219=4,32.5,IF(L219=5,30,IF(L219=6,27.5,IF(L219=7,25,IF(L219=8,22.5,0))))))))+IF(L219&lt;=8,0,IF(L219&lt;=16,19,IF(L219&lt;=24,13,IF(L219&lt;=32,8,0))))-IF(L219&lt;=8,0,IF(L219&lt;=16,(L219-9)*0.425,IF(L219&lt;=24,(L219-17)*0.425,IF(L219&lt;=32,(L219-25)*0.425,0)))),0)+IF(F219="EČ",IF(L219=1,204,IF(L219=2,156.24,IF(L219=3,123.84,IF(L219=4,72,IF(L219=5,66,IF(L219=6,60,IF(L219=7,54,IF(L219=8,48,0))))))))+IF(L219&lt;=8,0,IF(L219&lt;=16,40,IF(L219&lt;=24,25,0)))-IF(L219&lt;=8,0,IF(L219&lt;=16,(L219-9)*1.02,IF(L219&lt;=24,(L219-17)*1.02,0))),0)+IF(F219="EČneol",IF(L219=1,68,IF(L219=2,51.69,IF(L219=3,40.61,IF(L219=4,13,IF(L219=5,12,IF(L219=6,11,IF(L219=7,10,IF(L219=8,9,0)))))))))+IF(F219="EŽ",IF(L219=1,68,IF(L219=2,47.6,IF(L219=3,36,IF(L219=4,18,IF(L219=5,16.5,IF(L219=6,15,IF(L219=7,13.5,IF(L219=8,12,0))))))))+IF(L219&lt;=8,0,IF(L219&lt;=16,10,IF(L219&lt;=24,6,0)))-IF(L219&lt;=8,0,IF(L219&lt;=16,(L219-9)*0.34,IF(L219&lt;=24,(L219-17)*0.34,0))),0)+IF(F219="PT",IF(L219=1,68,IF(L219=2,52.08,IF(L219=3,41.28,IF(L219=4,24,IF(L219=5,22,IF(L219=6,20,IF(L219=7,18,IF(L219=8,16,0))))))))+IF(L219&lt;=8,0,IF(L219&lt;=16,13,IF(L219&lt;=24,9,IF(L219&lt;=32,4,0))))-IF(L219&lt;=8,0,IF(L219&lt;=16,(L219-9)*0.34,IF(L219&lt;=24,(L219-17)*0.34,IF(L219&lt;=32,(L219-25)*0.34,0)))),0)+IF(F219="JOŽ",IF(L219=1,85,IF(L219=2,59.5,IF(L219=3,45,IF(L219=4,32.5,IF(L219=5,30,IF(L219=6,27.5,IF(L219=7,25,IF(L219=8,22.5,0))))))))+IF(L219&lt;=8,0,IF(L219&lt;=16,19,IF(L219&lt;=24,13,0)))-IF(L219&lt;=8,0,IF(L219&lt;=16,(L219-9)*0.425,IF(L219&lt;=24,(L219-17)*0.425,0))),0)+IF(F219="JPČ",IF(L219=1,68,IF(L219=2,47.6,IF(L219=3,36,IF(L219=4,26,IF(L219=5,24,IF(L219=6,22,IF(L219=7,20,IF(L219=8,18,0))))))))+IF(L219&lt;=8,0,IF(L219&lt;=16,13,IF(L219&lt;=24,9,0)))-IF(L219&lt;=8,0,IF(L219&lt;=16,(L219-9)*0.34,IF(L219&lt;=24,(L219-17)*0.34,0))),0)+IF(F219="JEČ",IF(L219=1,34,IF(L219=2,26.04,IF(L219=3,20.6,IF(L219=4,12,IF(L219=5,11,IF(L219=6,10,IF(L219=7,9,IF(L219=8,8,0))))))))+IF(L219&lt;=8,0,IF(L219&lt;=16,6,0))-IF(L219&lt;=8,0,IF(L219&lt;=16,(L219-9)*0.17,0)),0)+IF(F219="JEOF",IF(L219=1,34,IF(L219=2,26.04,IF(L219=3,20.6,IF(L219=4,12,IF(L219=5,11,IF(L219=6,10,IF(L219=7,9,IF(L219=8,8,0))))))))+IF(L219&lt;=8,0,IF(L219&lt;=16,6,0))-IF(L219&lt;=8,0,IF(L219&lt;=16,(L219-9)*0.17,0)),0)+IF(F219="JnPČ",IF(L219=1,51,IF(L219=2,35.7,IF(L219=3,27,IF(L219=4,19.5,IF(L219=5,18,IF(L219=6,16.5,IF(L219=7,15,IF(L219=8,13.5,0))))))))+IF(L219&lt;=8,0,IF(L219&lt;=16,10,0))-IF(L219&lt;=8,0,IF(L219&lt;=16,(L219-9)*0.255,0)),0)+IF(F219="JnEČ",IF(L219=1,25.5,IF(L219=2,19.53,IF(L219=3,15.48,IF(L219=4,9,IF(L219=5,8.25,IF(L219=6,7.5,IF(L219=7,6.75,IF(L219=8,6,0))))))))+IF(L219&lt;=8,0,IF(L219&lt;=16,5,0))-IF(L219&lt;=8,0,IF(L219&lt;=16,(L219-9)*0.1275,0)),0)+IF(F219="JčPČ",IF(L219=1,21.25,IF(L219=2,14.5,IF(L219=3,11.5,IF(L219=4,7,IF(L219=5,6.5,IF(L219=6,6,IF(L219=7,5.5,IF(L219=8,5,0))))))))+IF(L219&lt;=8,0,IF(L219&lt;=16,4,0))-IF(L219&lt;=8,0,IF(L219&lt;=16,(L219-9)*0.10625,0)),0)+IF(F219="JčEČ",IF(L219=1,17,IF(L219=2,13.02,IF(L219=3,10.32,IF(L219=4,6,IF(L219=5,5.5,IF(L219=6,5,IF(L219=7,4.5,IF(L219=8,4,0))))))))+IF(L219&lt;=8,0,IF(L219&lt;=16,3,0))-IF(L219&lt;=8,0,IF(L219&lt;=16,(L219-9)*0.085,0)),0)+IF(F219="NEAK",IF(L219=1,11.48,IF(L219=2,8.79,IF(L219=3,6.97,IF(L219=4,4.05,IF(L219=5,3.71,IF(L219=6,3.38,IF(L219=7,3.04,IF(L219=8,2.7,0))))))))+IF(L219&lt;=8,0,IF(L219&lt;=16,2,IF(L219&lt;=24,1.3,0)))-IF(L219&lt;=8,0,IF(L219&lt;=16,(L219-9)*0.0574,IF(L219&lt;=24,(L219-17)*0.0574,0))),0))*IF(L219&lt;0,1,IF(OR(F219="PČ",F219="PŽ",F219="PT"),IF(J219&lt;32,J219/32,1),1))* IF(L219&lt;0,1,IF(OR(F219="EČ",F219="EŽ",F219="JOŽ",F219="JPČ",F219="NEAK"),IF(J219&lt;24,J219/24,1),1))*IF(L219&lt;0,1,IF(OR(F219="PČneol",F219="JEČ",F219="JEOF",F219="JnPČ",F219="JnEČ",F219="JčPČ",F219="JčEČ"),IF(J219&lt;16,J219/16,1),1))*IF(L219&lt;0,1,IF(F219="EČneol",IF(J219&lt;8,J219/8,1),1))</f>
        <v>8.32</v>
      </c>
      <c r="O219" s="9">
        <f t="shared" ref="O219:O222" si="123">IF(F219="OŽ",N219,IF(H219="Ne",IF(J219*0.3&lt;J219-L219,N219,0),IF(J219*0.1&lt;J219-L219,N219,0)))</f>
        <v>8.32</v>
      </c>
      <c r="P219" s="4">
        <f t="shared" ref="P219" si="124">IF(O219=0,0,IF(F219="OŽ",IF(L219&gt;35,0,IF(J219&gt;35,(36-L219)*1.836,((36-L219)-(36-J219))*1.836)),0)+IF(F219="PČ",IF(L219&gt;31,0,IF(J219&gt;31,(32-L219)*1.347,((32-L219)-(32-J219))*1.347)),0)+ IF(F219="PČneol",IF(L219&gt;15,0,IF(J219&gt;15,(16-L219)*0.255,((16-L219)-(16-J219))*0.255)),0)+IF(F219="PŽ",IF(L219&gt;31,0,IF(J219&gt;31,(32-L219)*0.255,((32-L219)-(32-J219))*0.255)),0)+IF(F219="EČ",IF(L219&gt;23,0,IF(J219&gt;23,(24-L219)*0.612,((24-L219)-(24-J219))*0.612)),0)+IF(F219="EČneol",IF(L219&gt;7,0,IF(J219&gt;7,(8-L219)*0.204,((8-L219)-(8-J219))*0.204)),0)+IF(F219="EŽ",IF(L219&gt;23,0,IF(J219&gt;23,(24-L219)*0.204,((24-L219)-(24-J219))*0.204)),0)+IF(F219="PT",IF(L219&gt;31,0,IF(J219&gt;31,(32-L219)*0.204,((32-L219)-(32-J219))*0.204)),0)+IF(F219="JOŽ",IF(L219&gt;23,0,IF(J219&gt;23,(24-L219)*0.255,((24-L219)-(24-J219))*0.255)),0)+IF(F219="JPČ",IF(L219&gt;23,0,IF(J219&gt;23,(24-L219)*0.204,((24-L219)-(24-J219))*0.204)),0)+IF(F219="JEČ",IF(L219&gt;15,0,IF(J219&gt;15,(16-L219)*0.102,((16-L219)-(16-J219))*0.102)),0)+IF(F219="JEOF",IF(L219&gt;15,0,IF(J219&gt;15,(16-L219)*0.102,((16-L219)-(16-J219))*0.102)),0)+IF(F219="JnPČ",IF(L219&gt;15,0,IF(J219&gt;15,(16-L219)*0.153,((16-L219)-(16-J219))*0.153)),0)+IF(F219="JnEČ",IF(L219&gt;15,0,IF(J219&gt;15,(16-L219)*0.0765,((16-L219)-(16-J219))*0.0765)),0)+IF(F219="JčPČ",IF(L219&gt;15,0,IF(J219&gt;15,(16-L219)*0.06375,((16-L219)-(16-J219))*0.06375)),0)+IF(F219="JčEČ",IF(L219&gt;15,0,IF(J219&gt;15,(16-L219)*0.051,((16-L219)-(16-J219))*0.051)),0)+IF(F219="NEAK",IF(L219&gt;23,0,IF(J219&gt;23,(24-L219)*0.03444,((24-L219)-(24-J219))*0.03444)),0))</f>
        <v>1.02</v>
      </c>
      <c r="Q219" s="11">
        <f t="shared" ref="Q219" si="125">IF(ISERROR(P219*100/N219),0,(P219*100/N219))</f>
        <v>12.259615384615385</v>
      </c>
      <c r="R219" s="10">
        <f t="shared" ref="R219:R222" si="126">IF(Q219&lt;=30,O219+P219,O219+O219*0.3)*IF(G219=1,0.4,IF(G219=2,0.75,IF(G219="1 (kas 4 m. 1 k. nerengiamos)",0.52,1)))*IF(D219="olimpinė",1,IF(M219="Ne",0.5,1))*IF(OR(A$5="Lietuvos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federacija"),IF(OR(J219&lt;8,K219&lt;16),0,1),1)*E219*IF(I219&lt;=1,1,1/I219)*IF(OR(A$5="Lietuvos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7.4720000000000004</v>
      </c>
    </row>
    <row r="220" spans="1:18">
      <c r="A220" s="63">
        <v>2</v>
      </c>
      <c r="B220" s="63" t="s">
        <v>131</v>
      </c>
      <c r="C220" s="12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3">
        <f t="shared" si="122"/>
        <v>0</v>
      </c>
      <c r="O220" s="9">
        <f t="shared" si="123"/>
        <v>0</v>
      </c>
      <c r="P220" s="4">
        <f t="shared" ref="P220:P222" si="127">IF(O220=0,0,IF(F220="OŽ",IF(L220&gt;35,0,IF(J220&gt;35,(36-L220)*1.836,((36-L220)-(36-J220))*1.836)),0)+IF(F220="PČ",IF(L220&gt;31,0,IF(J220&gt;31,(32-L220)*1.347,((32-L220)-(32-J220))*1.347)),0)+ IF(F220="PČneol",IF(L220&gt;15,0,IF(J220&gt;15,(16-L220)*0.255,((16-L220)-(16-J220))*0.255)),0)+IF(F220="PŽ",IF(L220&gt;31,0,IF(J220&gt;31,(32-L220)*0.255,((32-L220)-(32-J220))*0.255)),0)+IF(F220="EČ",IF(L220&gt;23,0,IF(J220&gt;23,(24-L220)*0.612,((24-L220)-(24-J220))*0.612)),0)+IF(F220="EČneol",IF(L220&gt;7,0,IF(J220&gt;7,(8-L220)*0.204,((8-L220)-(8-J220))*0.204)),0)+IF(F220="EŽ",IF(L220&gt;23,0,IF(J220&gt;23,(24-L220)*0.204,((24-L220)-(24-J220))*0.204)),0)+IF(F220="PT",IF(L220&gt;31,0,IF(J220&gt;31,(32-L220)*0.204,((32-L220)-(32-J220))*0.204)),0)+IF(F220="JOŽ",IF(L220&gt;23,0,IF(J220&gt;23,(24-L220)*0.255,((24-L220)-(24-J220))*0.255)),0)+IF(F220="JPČ",IF(L220&gt;23,0,IF(J220&gt;23,(24-L220)*0.204,((24-L220)-(24-J220))*0.204)),0)+IF(F220="JEČ",IF(L220&gt;15,0,IF(J220&gt;15,(16-L220)*0.102,((16-L220)-(16-J220))*0.102)),0)+IF(F220="JEOF",IF(L220&gt;15,0,IF(J220&gt;15,(16-L220)*0.102,((16-L220)-(16-J220))*0.102)),0)+IF(F220="JnPČ",IF(L220&gt;15,0,IF(J220&gt;15,(16-L220)*0.153,((16-L220)-(16-J220))*0.153)),0)+IF(F220="JnEČ",IF(L220&gt;15,0,IF(J220&gt;15,(16-L220)*0.0765,((16-L220)-(16-J220))*0.0765)),0)+IF(F220="JčPČ",IF(L220&gt;15,0,IF(J220&gt;15,(16-L220)*0.06375,((16-L220)-(16-J220))*0.06375)),0)+IF(F220="JčEČ",IF(L220&gt;15,0,IF(J220&gt;15,(16-L220)*0.051,((16-L220)-(16-J220))*0.051)),0)+IF(F220="NEAK",IF(L220&gt;23,0,IF(J220&gt;23,(24-L220)*0.03444,((24-L220)-(24-J220))*0.03444)),0))</f>
        <v>0</v>
      </c>
      <c r="Q220" s="11">
        <f t="shared" ref="Q220:Q222" si="128">IF(ISERROR(P220*100/N220),0,(P220*100/N220))</f>
        <v>0</v>
      </c>
      <c r="R220" s="10">
        <f t="shared" si="126"/>
        <v>0</v>
      </c>
    </row>
    <row r="221" spans="1:18">
      <c r="A221" s="63">
        <v>3</v>
      </c>
      <c r="B221" s="63" t="s">
        <v>85</v>
      </c>
      <c r="C221" s="12" t="s">
        <v>29</v>
      </c>
      <c r="D221" s="63" t="s">
        <v>30</v>
      </c>
      <c r="E221" s="63">
        <v>2</v>
      </c>
      <c r="F221" s="63" t="s">
        <v>58</v>
      </c>
      <c r="G221" s="63">
        <v>1</v>
      </c>
      <c r="H221" s="63" t="s">
        <v>32</v>
      </c>
      <c r="I221" s="63"/>
      <c r="J221" s="63">
        <v>69</v>
      </c>
      <c r="K221" s="63">
        <v>38</v>
      </c>
      <c r="L221" s="63">
        <v>9</v>
      </c>
      <c r="M221" s="63" t="s">
        <v>32</v>
      </c>
      <c r="N221" s="3">
        <f t="shared" si="122"/>
        <v>13</v>
      </c>
      <c r="O221" s="9">
        <f t="shared" si="123"/>
        <v>13</v>
      </c>
      <c r="P221" s="4">
        <f t="shared" si="127"/>
        <v>3.0599999999999996</v>
      </c>
      <c r="Q221" s="11">
        <f t="shared" si="128"/>
        <v>23.538461538461533</v>
      </c>
      <c r="R221" s="10">
        <f t="shared" si="126"/>
        <v>12.847999999999999</v>
      </c>
    </row>
    <row r="222" spans="1:18">
      <c r="A222" s="63">
        <v>4</v>
      </c>
      <c r="B222" s="63" t="s">
        <v>79</v>
      </c>
      <c r="C222" s="12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3">
        <f t="shared" si="122"/>
        <v>0</v>
      </c>
      <c r="O222" s="9">
        <f t="shared" si="123"/>
        <v>0</v>
      </c>
      <c r="P222" s="4">
        <f t="shared" si="127"/>
        <v>0</v>
      </c>
      <c r="Q222" s="11">
        <f t="shared" si="128"/>
        <v>0</v>
      </c>
      <c r="R222" s="10">
        <f t="shared" si="126"/>
        <v>0</v>
      </c>
    </row>
    <row r="223" spans="1:18">
      <c r="A223" s="75" t="s">
        <v>36</v>
      </c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7"/>
      <c r="R223" s="10">
        <f>SUM(R219:R222)</f>
        <v>20.32</v>
      </c>
    </row>
    <row r="224" spans="1:18" ht="15.75">
      <c r="A224" s="24" t="s">
        <v>132</v>
      </c>
      <c r="B224" s="2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</row>
    <row r="225" spans="1:18">
      <c r="A225" s="49" t="s">
        <v>48</v>
      </c>
      <c r="B225" s="49"/>
      <c r="C225" s="49"/>
      <c r="D225" s="49"/>
      <c r="E225" s="49"/>
      <c r="F225" s="49"/>
      <c r="G225" s="49"/>
      <c r="H225" s="49"/>
      <c r="I225" s="49"/>
      <c r="J225" s="15"/>
      <c r="K225" s="15"/>
      <c r="L225" s="15"/>
      <c r="M225" s="15"/>
      <c r="N225" s="15"/>
      <c r="O225" s="15"/>
      <c r="P225" s="15"/>
      <c r="Q225" s="15"/>
      <c r="R225" s="16"/>
    </row>
    <row r="226" spans="1:18" s="8" customFormat="1">
      <c r="A226" s="49"/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</row>
    <row r="227" spans="1:18">
      <c r="A227" s="69" t="s">
        <v>133</v>
      </c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59"/>
      <c r="R227" s="8"/>
    </row>
    <row r="228" spans="1:18" ht="18">
      <c r="A228" s="71" t="s">
        <v>27</v>
      </c>
      <c r="B228" s="72"/>
      <c r="C228" s="72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9"/>
      <c r="R228" s="8"/>
    </row>
    <row r="229" spans="1:18">
      <c r="A229" s="73" t="s">
        <v>134</v>
      </c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59"/>
      <c r="R229" s="8"/>
    </row>
    <row r="230" spans="1:18">
      <c r="A230" s="63">
        <v>1</v>
      </c>
      <c r="B230" s="63" t="s">
        <v>85</v>
      </c>
      <c r="C230" s="12" t="s">
        <v>42</v>
      </c>
      <c r="D230" s="63" t="s">
        <v>30</v>
      </c>
      <c r="E230" s="63">
        <v>2</v>
      </c>
      <c r="F230" s="63" t="s">
        <v>58</v>
      </c>
      <c r="G230" s="63">
        <v>1</v>
      </c>
      <c r="H230" s="63" t="s">
        <v>32</v>
      </c>
      <c r="I230" s="63"/>
      <c r="J230" s="63">
        <v>59</v>
      </c>
      <c r="K230" s="63">
        <v>33</v>
      </c>
      <c r="L230" s="63">
        <v>15</v>
      </c>
      <c r="M230" s="63" t="s">
        <v>32</v>
      </c>
      <c r="N230" s="3">
        <f t="shared" ref="N230:N233" si="129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10.96</v>
      </c>
      <c r="O230" s="9">
        <f t="shared" ref="O230:O233" si="130">IF(F230="OŽ",N230,IF(H230="Ne",IF(J230*0.3&lt;J230-L230,N230,0),IF(J230*0.1&lt;J230-L230,N230,0)))</f>
        <v>10.96</v>
      </c>
      <c r="P230" s="4">
        <f t="shared" ref="P230" si="131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1.8359999999999999</v>
      </c>
      <c r="Q230" s="11">
        <f t="shared" ref="Q230" si="132">IF(ISERROR(P230*100/N230),0,(P230*100/N230))</f>
        <v>16.751824817518248</v>
      </c>
      <c r="R230" s="10">
        <f t="shared" ref="R230:R233" si="133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10.236800000000002</v>
      </c>
    </row>
    <row r="231" spans="1:18">
      <c r="A231" s="63">
        <v>2</v>
      </c>
      <c r="B231" s="63" t="s">
        <v>79</v>
      </c>
      <c r="C231" s="12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3">
        <f t="shared" si="129"/>
        <v>0</v>
      </c>
      <c r="O231" s="9">
        <f t="shared" si="130"/>
        <v>0</v>
      </c>
      <c r="P231" s="4">
        <f t="shared" ref="P231:P233" si="134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0</v>
      </c>
      <c r="Q231" s="11">
        <f t="shared" ref="Q231:Q233" si="135">IF(ISERROR(P231*100/N231),0,(P231*100/N231))</f>
        <v>0</v>
      </c>
      <c r="R231" s="10">
        <f t="shared" si="133"/>
        <v>0</v>
      </c>
    </row>
    <row r="232" spans="1:18">
      <c r="A232" s="63">
        <v>3</v>
      </c>
      <c r="B232" s="63" t="s">
        <v>135</v>
      </c>
      <c r="C232" s="12" t="s">
        <v>42</v>
      </c>
      <c r="D232" s="63" t="s">
        <v>30</v>
      </c>
      <c r="E232" s="63">
        <v>2</v>
      </c>
      <c r="F232" s="63" t="s">
        <v>58</v>
      </c>
      <c r="G232" s="63">
        <v>1</v>
      </c>
      <c r="H232" s="63" t="s">
        <v>32</v>
      </c>
      <c r="I232" s="63"/>
      <c r="J232" s="63">
        <v>59</v>
      </c>
      <c r="K232" s="63">
        <v>33</v>
      </c>
      <c r="L232" s="63">
        <v>40</v>
      </c>
      <c r="M232" s="63" t="s">
        <v>32</v>
      </c>
      <c r="N232" s="3">
        <f t="shared" si="129"/>
        <v>0</v>
      </c>
      <c r="O232" s="9">
        <f t="shared" si="130"/>
        <v>0</v>
      </c>
      <c r="P232" s="4">
        <f t="shared" si="134"/>
        <v>0</v>
      </c>
      <c r="Q232" s="11">
        <f t="shared" si="135"/>
        <v>0</v>
      </c>
      <c r="R232" s="10">
        <f t="shared" si="133"/>
        <v>0</v>
      </c>
    </row>
    <row r="233" spans="1:18">
      <c r="A233" s="63">
        <v>4</v>
      </c>
      <c r="B233" s="63" t="s">
        <v>136</v>
      </c>
      <c r="C233" s="12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3">
        <f t="shared" si="129"/>
        <v>0</v>
      </c>
      <c r="O233" s="9">
        <f t="shared" si="130"/>
        <v>0</v>
      </c>
      <c r="P233" s="4">
        <f t="shared" si="134"/>
        <v>0</v>
      </c>
      <c r="Q233" s="11">
        <f t="shared" si="135"/>
        <v>0</v>
      </c>
      <c r="R233" s="10">
        <f t="shared" si="133"/>
        <v>0</v>
      </c>
    </row>
    <row r="234" spans="1:18">
      <c r="A234" s="75" t="s">
        <v>36</v>
      </c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7"/>
      <c r="R234" s="10">
        <f>SUM(R230:R233)</f>
        <v>10.236800000000002</v>
      </c>
    </row>
    <row r="235" spans="1:18" ht="15.75">
      <c r="A235" s="24" t="s">
        <v>137</v>
      </c>
      <c r="B235" s="2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6"/>
    </row>
    <row r="236" spans="1:18">
      <c r="A236" s="49" t="s">
        <v>48</v>
      </c>
      <c r="B236" s="49"/>
      <c r="C236" s="49"/>
      <c r="D236" s="49"/>
      <c r="E236" s="49"/>
      <c r="F236" s="49"/>
      <c r="G236" s="49"/>
      <c r="H236" s="49"/>
      <c r="I236" s="49"/>
      <c r="J236" s="15"/>
      <c r="K236" s="15"/>
      <c r="L236" s="15"/>
      <c r="M236" s="15"/>
      <c r="N236" s="15"/>
      <c r="O236" s="15"/>
      <c r="P236" s="15"/>
      <c r="Q236" s="15"/>
      <c r="R236" s="16"/>
    </row>
    <row r="237" spans="1:18" s="8" customFormat="1">
      <c r="A237" s="49"/>
      <c r="B237" s="49"/>
      <c r="C237" s="49"/>
      <c r="D237" s="49"/>
      <c r="E237" s="49"/>
      <c r="F237" s="49"/>
      <c r="G237" s="49"/>
      <c r="H237" s="49"/>
      <c r="I237" s="49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69" t="s">
        <v>138</v>
      </c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59"/>
      <c r="R238" s="8"/>
    </row>
    <row r="239" spans="1:18" ht="18">
      <c r="A239" s="71" t="s">
        <v>27</v>
      </c>
      <c r="B239" s="72"/>
      <c r="C239" s="72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9"/>
      <c r="R239" s="8"/>
    </row>
    <row r="240" spans="1:18">
      <c r="A240" s="73" t="s">
        <v>139</v>
      </c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59"/>
      <c r="R240" s="8"/>
    </row>
    <row r="241" spans="1:18">
      <c r="A241" s="63">
        <v>1</v>
      </c>
      <c r="B241" s="63" t="s">
        <v>85</v>
      </c>
      <c r="C241" s="12" t="s">
        <v>52</v>
      </c>
      <c r="D241" s="63" t="s">
        <v>30</v>
      </c>
      <c r="E241" s="63">
        <v>2</v>
      </c>
      <c r="F241" s="63" t="s">
        <v>58</v>
      </c>
      <c r="G241" s="63">
        <v>1</v>
      </c>
      <c r="H241" s="63" t="s">
        <v>32</v>
      </c>
      <c r="I241" s="63"/>
      <c r="J241" s="63">
        <v>34</v>
      </c>
      <c r="K241" s="63">
        <v>34</v>
      </c>
      <c r="L241" s="63">
        <v>5</v>
      </c>
      <c r="M241" s="63" t="s">
        <v>32</v>
      </c>
      <c r="N241" s="3">
        <f t="shared" ref="N241:N244" si="136">(IF(F241="OŽ",IF(L241=1,550.8,IF(L241=2,426.38,IF(L241=3,342.14,IF(L241=4,181.44,IF(L241=5,168.48,IF(L241=6,155.52,IF(L241=7,148.5,IF(L241=8,144,0))))))))+IF(L241&lt;=8,0,IF(L241&lt;=16,137.7,IF(L241&lt;=24,108,IF(L241&lt;=32,80.1,IF(L241&lt;=36,52.2,0)))))-IF(L241&lt;=8,0,IF(L241&lt;=16,(L241-9)*2.754,IF(L241&lt;=24,(L241-17)* 2.754,IF(L241&lt;=32,(L241-25)* 2.754,IF(L241&lt;=36,(L241-33)*2.754,0))))),0)+IF(F241="PČ",IF(L241=1,449,IF(L241=2,314.6,IF(L241=3,238,IF(L241=4,172,IF(L241=5,159,IF(L241=6,145,IF(L241=7,132,IF(L241=8,119,0))))))))+IF(L241&lt;=8,0,IF(L241&lt;=16,88,IF(L241&lt;=24,55,IF(L241&lt;=32,22,0))))-IF(L241&lt;=8,0,IF(L241&lt;=16,(L241-9)*2.245,IF(L241&lt;=24,(L241-17)*2.245,IF(L241&lt;=32,(L241-25)*2.245,0)))),0)+IF(F241="PČneol",IF(L241=1,85,IF(L241=2,64.61,IF(L241=3,50.76,IF(L241=4,16.25,IF(L241=5,15,IF(L241=6,13.75,IF(L241=7,12.5,IF(L241=8,11.25,0))))))))+IF(L241&lt;=8,0,IF(L241&lt;=16,9,0))-IF(L241&lt;=8,0,IF(L241&lt;=16,(L241-9)*0.425,0)),0)+IF(F241="PŽ",IF(L241=1,85,IF(L241=2,59.5,IF(L241=3,45,IF(L241=4,32.5,IF(L241=5,30,IF(L241=6,27.5,IF(L241=7,25,IF(L241=8,22.5,0))))))))+IF(L241&lt;=8,0,IF(L241&lt;=16,19,IF(L241&lt;=24,13,IF(L241&lt;=32,8,0))))-IF(L241&lt;=8,0,IF(L241&lt;=16,(L241-9)*0.425,IF(L241&lt;=24,(L241-17)*0.425,IF(L241&lt;=32,(L241-25)*0.425,0)))),0)+IF(F241="EČ",IF(L241=1,204,IF(L241=2,156.24,IF(L241=3,123.84,IF(L241=4,72,IF(L241=5,66,IF(L241=6,60,IF(L241=7,54,IF(L241=8,48,0))))))))+IF(L241&lt;=8,0,IF(L241&lt;=16,40,IF(L241&lt;=24,25,0)))-IF(L241&lt;=8,0,IF(L241&lt;=16,(L241-9)*1.02,IF(L241&lt;=24,(L241-17)*1.02,0))),0)+IF(F241="EČneol",IF(L241=1,68,IF(L241=2,51.69,IF(L241=3,40.61,IF(L241=4,13,IF(L241=5,12,IF(L241=6,11,IF(L241=7,10,IF(L241=8,9,0)))))))))+IF(F241="EŽ",IF(L241=1,68,IF(L241=2,47.6,IF(L241=3,36,IF(L241=4,18,IF(L241=5,16.5,IF(L241=6,15,IF(L241=7,13.5,IF(L241=8,12,0))))))))+IF(L241&lt;=8,0,IF(L241&lt;=16,10,IF(L241&lt;=24,6,0)))-IF(L241&lt;=8,0,IF(L241&lt;=16,(L241-9)*0.34,IF(L241&lt;=24,(L241-17)*0.34,0))),0)+IF(F241="PT",IF(L241=1,68,IF(L241=2,52.08,IF(L241=3,41.28,IF(L241=4,24,IF(L241=5,22,IF(L241=6,20,IF(L241=7,18,IF(L241=8,16,0))))))))+IF(L241&lt;=8,0,IF(L241&lt;=16,13,IF(L241&lt;=24,9,IF(L241&lt;=32,4,0))))-IF(L241&lt;=8,0,IF(L241&lt;=16,(L241-9)*0.34,IF(L241&lt;=24,(L241-17)*0.34,IF(L241&lt;=32,(L241-25)*0.34,0)))),0)+IF(F241="JOŽ",IF(L241=1,85,IF(L241=2,59.5,IF(L241=3,45,IF(L241=4,32.5,IF(L241=5,30,IF(L241=6,27.5,IF(L241=7,25,IF(L241=8,22.5,0))))))))+IF(L241&lt;=8,0,IF(L241&lt;=16,19,IF(L241&lt;=24,13,0)))-IF(L241&lt;=8,0,IF(L241&lt;=16,(L241-9)*0.425,IF(L241&lt;=24,(L241-17)*0.425,0))),0)+IF(F241="JPČ",IF(L241=1,68,IF(L241=2,47.6,IF(L241=3,36,IF(L241=4,26,IF(L241=5,24,IF(L241=6,22,IF(L241=7,20,IF(L241=8,18,0))))))))+IF(L241&lt;=8,0,IF(L241&lt;=16,13,IF(L241&lt;=24,9,0)))-IF(L241&lt;=8,0,IF(L241&lt;=16,(L241-9)*0.34,IF(L241&lt;=24,(L241-17)*0.34,0))),0)+IF(F241="JEČ",IF(L241=1,34,IF(L241=2,26.04,IF(L241=3,20.6,IF(L241=4,12,IF(L241=5,11,IF(L241=6,10,IF(L241=7,9,IF(L241=8,8,0))))))))+IF(L241&lt;=8,0,IF(L241&lt;=16,6,0))-IF(L241&lt;=8,0,IF(L241&lt;=16,(L241-9)*0.17,0)),0)+IF(F241="JEOF",IF(L241=1,34,IF(L241=2,26.04,IF(L241=3,20.6,IF(L241=4,12,IF(L241=5,11,IF(L241=6,10,IF(L241=7,9,IF(L241=8,8,0))))))))+IF(L241&lt;=8,0,IF(L241&lt;=16,6,0))-IF(L241&lt;=8,0,IF(L241&lt;=16,(L241-9)*0.17,0)),0)+IF(F241="JnPČ",IF(L241=1,51,IF(L241=2,35.7,IF(L241=3,27,IF(L241=4,19.5,IF(L241=5,18,IF(L241=6,16.5,IF(L241=7,15,IF(L241=8,13.5,0))))))))+IF(L241&lt;=8,0,IF(L241&lt;=16,10,0))-IF(L241&lt;=8,0,IF(L241&lt;=16,(L241-9)*0.255,0)),0)+IF(F241="JnEČ",IF(L241=1,25.5,IF(L241=2,19.53,IF(L241=3,15.48,IF(L241=4,9,IF(L241=5,8.25,IF(L241=6,7.5,IF(L241=7,6.75,IF(L241=8,6,0))))))))+IF(L241&lt;=8,0,IF(L241&lt;=16,5,0))-IF(L241&lt;=8,0,IF(L241&lt;=16,(L241-9)*0.1275,0)),0)+IF(F241="JčPČ",IF(L241=1,21.25,IF(L241=2,14.5,IF(L241=3,11.5,IF(L241=4,7,IF(L241=5,6.5,IF(L241=6,6,IF(L241=7,5.5,IF(L241=8,5,0))))))))+IF(L241&lt;=8,0,IF(L241&lt;=16,4,0))-IF(L241&lt;=8,0,IF(L241&lt;=16,(L241-9)*0.10625,0)),0)+IF(F241="JčEČ",IF(L241=1,17,IF(L241=2,13.02,IF(L241=3,10.32,IF(L241=4,6,IF(L241=5,5.5,IF(L241=6,5,IF(L241=7,4.5,IF(L241=8,4,0))))))))+IF(L241&lt;=8,0,IF(L241&lt;=16,3,0))-IF(L241&lt;=8,0,IF(L241&lt;=16,(L241-9)*0.085,0)),0)+IF(F241="NEAK",IF(L241=1,11.48,IF(L241=2,8.79,IF(L241=3,6.97,IF(L241=4,4.05,IF(L241=5,3.71,IF(L241=6,3.38,IF(L241=7,3.04,IF(L241=8,2.7,0))))))))+IF(L241&lt;=8,0,IF(L241&lt;=16,2,IF(L241&lt;=24,1.3,0)))-IF(L241&lt;=8,0,IF(L241&lt;=16,(L241-9)*0.0574,IF(L241&lt;=24,(L241-17)*0.0574,0))),0))*IF(L241&lt;0,1,IF(OR(F241="PČ",F241="PŽ",F241="PT"),IF(J241&lt;32,J241/32,1),1))* IF(L241&lt;0,1,IF(OR(F241="EČ",F241="EŽ",F241="JOŽ",F241="JPČ",F241="NEAK"),IF(J241&lt;24,J241/24,1),1))*IF(L241&lt;0,1,IF(OR(F241="PČneol",F241="JEČ",F241="JEOF",F241="JnPČ",F241="JnEČ",F241="JčPČ",F241="JčEČ"),IF(J241&lt;16,J241/16,1),1))*IF(L241&lt;0,1,IF(F241="EČneol",IF(J241&lt;8,J241/8,1),1))</f>
        <v>24</v>
      </c>
      <c r="O241" s="9">
        <f t="shared" ref="O241:O244" si="137">IF(F241="OŽ",N241,IF(H241="Ne",IF(J241*0.3&lt;J241-L241,N241,0),IF(J241*0.1&lt;J241-L241,N241,0)))</f>
        <v>24</v>
      </c>
      <c r="P241" s="4">
        <f t="shared" ref="P241" si="138">IF(O241=0,0,IF(F241="OŽ",IF(L241&gt;35,0,IF(J241&gt;35,(36-L241)*1.836,((36-L241)-(36-J241))*1.836)),0)+IF(F241="PČ",IF(L241&gt;31,0,IF(J241&gt;31,(32-L241)*1.347,((32-L241)-(32-J241))*1.347)),0)+ IF(F241="PČneol",IF(L241&gt;15,0,IF(J241&gt;15,(16-L241)*0.255,((16-L241)-(16-J241))*0.255)),0)+IF(F241="PŽ",IF(L241&gt;31,0,IF(J241&gt;31,(32-L241)*0.255,((32-L241)-(32-J241))*0.255)),0)+IF(F241="EČ",IF(L241&gt;23,0,IF(J241&gt;23,(24-L241)*0.612,((24-L241)-(24-J241))*0.612)),0)+IF(F241="EČneol",IF(L241&gt;7,0,IF(J241&gt;7,(8-L241)*0.204,((8-L241)-(8-J241))*0.204)),0)+IF(F241="EŽ",IF(L241&gt;23,0,IF(J241&gt;23,(24-L241)*0.204,((24-L241)-(24-J241))*0.204)),0)+IF(F241="PT",IF(L241&gt;31,0,IF(J241&gt;31,(32-L241)*0.204,((32-L241)-(32-J241))*0.204)),0)+IF(F241="JOŽ",IF(L241&gt;23,0,IF(J241&gt;23,(24-L241)*0.255,((24-L241)-(24-J241))*0.255)),0)+IF(F241="JPČ",IF(L241&gt;23,0,IF(J241&gt;23,(24-L241)*0.204,((24-L241)-(24-J241))*0.204)),0)+IF(F241="JEČ",IF(L241&gt;15,0,IF(J241&gt;15,(16-L241)*0.102,((16-L241)-(16-J241))*0.102)),0)+IF(F241="JEOF",IF(L241&gt;15,0,IF(J241&gt;15,(16-L241)*0.102,((16-L241)-(16-J241))*0.102)),0)+IF(F241="JnPČ",IF(L241&gt;15,0,IF(J241&gt;15,(16-L241)*0.153,((16-L241)-(16-J241))*0.153)),0)+IF(F241="JnEČ",IF(L241&gt;15,0,IF(J241&gt;15,(16-L241)*0.0765,((16-L241)-(16-J241))*0.0765)),0)+IF(F241="JčPČ",IF(L241&gt;15,0,IF(J241&gt;15,(16-L241)*0.06375,((16-L241)-(16-J241))*0.06375)),0)+IF(F241="JčEČ",IF(L241&gt;15,0,IF(J241&gt;15,(16-L241)*0.051,((16-L241)-(16-J241))*0.051)),0)+IF(F241="NEAK",IF(L241&gt;23,0,IF(J241&gt;23,(24-L241)*0.03444,((24-L241)-(24-J241))*0.03444)),0))</f>
        <v>3.8759999999999999</v>
      </c>
      <c r="Q241" s="11">
        <f t="shared" ref="Q241" si="139">IF(ISERROR(P241*100/N241),0,(P241*100/N241))</f>
        <v>16.149999999999999</v>
      </c>
      <c r="R241" s="10">
        <f t="shared" ref="R241:R244" si="140">IF(Q241&lt;=30,O241+P241,O241+O241*0.3)*IF(G241=1,0.4,IF(G241=2,0.75,IF(G241="1 (kas 4 m. 1 k. nerengiamos)",0.52,1)))*IF(D241="olimpinė",1,IF(M241="Ne",0.5,1))*IF(OR(A$5="Lietuvos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federacija"),IF(OR(J241&lt;8,K241&lt;16),0,1),1)*E241*IF(I241&lt;=1,1,1/I241)*IF(OR(A$5="Lietuvos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22.300800000000002</v>
      </c>
    </row>
    <row r="242" spans="1:18">
      <c r="A242" s="63">
        <v>2</v>
      </c>
      <c r="B242" s="63" t="s">
        <v>140</v>
      </c>
      <c r="C242" s="12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3">
        <f t="shared" si="136"/>
        <v>0</v>
      </c>
      <c r="O242" s="9">
        <f t="shared" si="137"/>
        <v>0</v>
      </c>
      <c r="P242" s="4">
        <f t="shared" ref="P242:P244" si="141">IF(O242=0,0,IF(F242="OŽ",IF(L242&gt;35,0,IF(J242&gt;35,(36-L242)*1.836,((36-L242)-(36-J242))*1.836)),0)+IF(F242="PČ",IF(L242&gt;31,0,IF(J242&gt;31,(32-L242)*1.347,((32-L242)-(32-J242))*1.347)),0)+ IF(F242="PČneol",IF(L242&gt;15,0,IF(J242&gt;15,(16-L242)*0.255,((16-L242)-(16-J242))*0.255)),0)+IF(F242="PŽ",IF(L242&gt;31,0,IF(J242&gt;31,(32-L242)*0.255,((32-L242)-(32-J242))*0.255)),0)+IF(F242="EČ",IF(L242&gt;23,0,IF(J242&gt;23,(24-L242)*0.612,((24-L242)-(24-J242))*0.612)),0)+IF(F242="EČneol",IF(L242&gt;7,0,IF(J242&gt;7,(8-L242)*0.204,((8-L242)-(8-J242))*0.204)),0)+IF(F242="EŽ",IF(L242&gt;23,0,IF(J242&gt;23,(24-L242)*0.204,((24-L242)-(24-J242))*0.204)),0)+IF(F242="PT",IF(L242&gt;31,0,IF(J242&gt;31,(32-L242)*0.204,((32-L242)-(32-J242))*0.204)),0)+IF(F242="JOŽ",IF(L242&gt;23,0,IF(J242&gt;23,(24-L242)*0.255,((24-L242)-(24-J242))*0.255)),0)+IF(F242="JPČ",IF(L242&gt;23,0,IF(J242&gt;23,(24-L242)*0.204,((24-L242)-(24-J242))*0.204)),0)+IF(F242="JEČ",IF(L242&gt;15,0,IF(J242&gt;15,(16-L242)*0.102,((16-L242)-(16-J242))*0.102)),0)+IF(F242="JEOF",IF(L242&gt;15,0,IF(J242&gt;15,(16-L242)*0.102,((16-L242)-(16-J242))*0.102)),0)+IF(F242="JnPČ",IF(L242&gt;15,0,IF(J242&gt;15,(16-L242)*0.153,((16-L242)-(16-J242))*0.153)),0)+IF(F242="JnEČ",IF(L242&gt;15,0,IF(J242&gt;15,(16-L242)*0.0765,((16-L242)-(16-J242))*0.0765)),0)+IF(F242="JčPČ",IF(L242&gt;15,0,IF(J242&gt;15,(16-L242)*0.06375,((16-L242)-(16-J242))*0.06375)),0)+IF(F242="JčEČ",IF(L242&gt;15,0,IF(J242&gt;15,(16-L242)*0.051,((16-L242)-(16-J242))*0.051)),0)+IF(F242="NEAK",IF(L242&gt;23,0,IF(J242&gt;23,(24-L242)*0.03444,((24-L242)-(24-J242))*0.03444)),0))</f>
        <v>0</v>
      </c>
      <c r="Q242" s="11">
        <f t="shared" ref="Q242:Q244" si="142">IF(ISERROR(P242*100/N242),0,(P242*100/N242))</f>
        <v>0</v>
      </c>
      <c r="R242" s="10">
        <f t="shared" si="140"/>
        <v>0</v>
      </c>
    </row>
    <row r="243" spans="1:18">
      <c r="A243" s="63">
        <v>3</v>
      </c>
      <c r="B243" s="63"/>
      <c r="C243" s="12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3">
        <f t="shared" si="136"/>
        <v>0</v>
      </c>
      <c r="O243" s="9">
        <f t="shared" si="137"/>
        <v>0</v>
      </c>
      <c r="P243" s="4">
        <f t="shared" si="141"/>
        <v>0</v>
      </c>
      <c r="Q243" s="11">
        <f t="shared" si="142"/>
        <v>0</v>
      </c>
      <c r="R243" s="10">
        <f t="shared" si="140"/>
        <v>0</v>
      </c>
    </row>
    <row r="244" spans="1:18">
      <c r="A244" s="63">
        <v>4</v>
      </c>
      <c r="B244" s="63"/>
      <c r="C244" s="12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3">
        <f t="shared" si="136"/>
        <v>0</v>
      </c>
      <c r="O244" s="9">
        <f t="shared" si="137"/>
        <v>0</v>
      </c>
      <c r="P244" s="4">
        <f t="shared" si="141"/>
        <v>0</v>
      </c>
      <c r="Q244" s="11">
        <f t="shared" si="142"/>
        <v>0</v>
      </c>
      <c r="R244" s="10">
        <f t="shared" si="140"/>
        <v>0</v>
      </c>
    </row>
    <row r="245" spans="1:18">
      <c r="A245" s="75" t="s">
        <v>36</v>
      </c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7"/>
      <c r="R245" s="10">
        <f>SUM(R241:R244)</f>
        <v>22.300800000000002</v>
      </c>
    </row>
    <row r="246" spans="1:18" ht="15.75">
      <c r="A246" s="24" t="s">
        <v>141</v>
      </c>
      <c r="B246" s="2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6"/>
    </row>
    <row r="247" spans="1:18">
      <c r="A247" s="49" t="s">
        <v>48</v>
      </c>
      <c r="B247" s="49"/>
      <c r="C247" s="49"/>
      <c r="D247" s="49"/>
      <c r="E247" s="49"/>
      <c r="F247" s="49"/>
      <c r="G247" s="49"/>
      <c r="H247" s="49"/>
      <c r="I247" s="49"/>
      <c r="J247" s="15"/>
      <c r="K247" s="15"/>
      <c r="L247" s="15"/>
      <c r="M247" s="15"/>
      <c r="N247" s="15"/>
      <c r="O247" s="15"/>
      <c r="P247" s="15"/>
      <c r="Q247" s="15"/>
      <c r="R247" s="16"/>
    </row>
    <row r="248" spans="1:18" s="8" customFormat="1">
      <c r="A248" s="49"/>
      <c r="B248" s="49"/>
      <c r="C248" s="49"/>
      <c r="D248" s="49"/>
      <c r="E248" s="49"/>
      <c r="F248" s="49"/>
      <c r="G248" s="49"/>
      <c r="H248" s="49"/>
      <c r="I248" s="49"/>
      <c r="J248" s="15"/>
      <c r="K248" s="15"/>
      <c r="L248" s="15"/>
      <c r="M248" s="15"/>
      <c r="N248" s="15"/>
      <c r="O248" s="15"/>
      <c r="P248" s="15"/>
      <c r="Q248" s="15"/>
      <c r="R248" s="16"/>
    </row>
    <row r="249" spans="1:18" ht="13.9" customHeight="1">
      <c r="A249" s="69" t="s">
        <v>142</v>
      </c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59"/>
      <c r="R249" s="8"/>
    </row>
    <row r="250" spans="1:18" ht="16.899999999999999" customHeight="1">
      <c r="A250" s="71" t="s">
        <v>27</v>
      </c>
      <c r="B250" s="72"/>
      <c r="C250" s="72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9"/>
      <c r="R250" s="8"/>
    </row>
    <row r="251" spans="1:18" ht="15.6" customHeight="1">
      <c r="A251" s="73" t="s">
        <v>143</v>
      </c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59"/>
      <c r="R251" s="8"/>
    </row>
    <row r="252" spans="1:18" ht="13.9" customHeight="1">
      <c r="A252" s="63">
        <v>1</v>
      </c>
      <c r="B252" s="63" t="s">
        <v>144</v>
      </c>
      <c r="C252" s="12" t="s">
        <v>29</v>
      </c>
      <c r="D252" s="63" t="s">
        <v>30</v>
      </c>
      <c r="E252" s="63">
        <v>2</v>
      </c>
      <c r="F252" s="63" t="s">
        <v>78</v>
      </c>
      <c r="G252" s="63">
        <v>1</v>
      </c>
      <c r="H252" s="63" t="s">
        <v>32</v>
      </c>
      <c r="I252" s="63"/>
      <c r="J252" s="63">
        <v>66</v>
      </c>
      <c r="K252" s="63">
        <v>36</v>
      </c>
      <c r="L252" s="63">
        <v>26</v>
      </c>
      <c r="M252" s="63" t="s">
        <v>32</v>
      </c>
      <c r="N252" s="3">
        <f t="shared" ref="N252:N255" si="143">(IF(F252="OŽ",IF(L252=1,550.8,IF(L252=2,426.38,IF(L252=3,342.14,IF(L252=4,181.44,IF(L252=5,168.48,IF(L252=6,155.52,IF(L252=7,148.5,IF(L252=8,144,0))))))))+IF(L252&lt;=8,0,IF(L252&lt;=16,137.7,IF(L252&lt;=24,108,IF(L252&lt;=32,80.1,IF(L252&lt;=36,52.2,0)))))-IF(L252&lt;=8,0,IF(L252&lt;=16,(L252-9)*2.754,IF(L252&lt;=24,(L252-17)* 2.754,IF(L252&lt;=32,(L252-25)* 2.754,IF(L252&lt;=36,(L252-33)*2.754,0))))),0)+IF(F252="PČ",IF(L252=1,449,IF(L252=2,314.6,IF(L252=3,238,IF(L252=4,172,IF(L252=5,159,IF(L252=6,145,IF(L252=7,132,IF(L252=8,119,0))))))))+IF(L252&lt;=8,0,IF(L252&lt;=16,88,IF(L252&lt;=24,55,IF(L252&lt;=32,22,0))))-IF(L252&lt;=8,0,IF(L252&lt;=16,(L252-9)*2.245,IF(L252&lt;=24,(L252-17)*2.245,IF(L252&lt;=32,(L252-25)*2.245,0)))),0)+IF(F252="PČneol",IF(L252=1,85,IF(L252=2,64.61,IF(L252=3,50.76,IF(L252=4,16.25,IF(L252=5,15,IF(L252=6,13.75,IF(L252=7,12.5,IF(L252=8,11.25,0))))))))+IF(L252&lt;=8,0,IF(L252&lt;=16,9,0))-IF(L252&lt;=8,0,IF(L252&lt;=16,(L252-9)*0.425,0)),0)+IF(F252="PŽ",IF(L252=1,85,IF(L252=2,59.5,IF(L252=3,45,IF(L252=4,32.5,IF(L252=5,30,IF(L252=6,27.5,IF(L252=7,25,IF(L252=8,22.5,0))))))))+IF(L252&lt;=8,0,IF(L252&lt;=16,19,IF(L252&lt;=24,13,IF(L252&lt;=32,8,0))))-IF(L252&lt;=8,0,IF(L252&lt;=16,(L252-9)*0.425,IF(L252&lt;=24,(L252-17)*0.425,IF(L252&lt;=32,(L252-25)*0.425,0)))),0)+IF(F252="EČ",IF(L252=1,204,IF(L252=2,156.24,IF(L252=3,123.84,IF(L252=4,72,IF(L252=5,66,IF(L252=6,60,IF(L252=7,54,IF(L252=8,48,0))))))))+IF(L252&lt;=8,0,IF(L252&lt;=16,40,IF(L252&lt;=24,25,0)))-IF(L252&lt;=8,0,IF(L252&lt;=16,(L252-9)*1.02,IF(L252&lt;=24,(L252-17)*1.02,0))),0)+IF(F252="EČneol",IF(L252=1,68,IF(L252=2,51.69,IF(L252=3,40.61,IF(L252=4,13,IF(L252=5,12,IF(L252=6,11,IF(L252=7,10,IF(L252=8,9,0)))))))))+IF(F252="EŽ",IF(L252=1,68,IF(L252=2,47.6,IF(L252=3,36,IF(L252=4,18,IF(L252=5,16.5,IF(L252=6,15,IF(L252=7,13.5,IF(L252=8,12,0))))))))+IF(L252&lt;=8,0,IF(L252&lt;=16,10,IF(L252&lt;=24,6,0)))-IF(L252&lt;=8,0,IF(L252&lt;=16,(L252-9)*0.34,IF(L252&lt;=24,(L252-17)*0.34,0))),0)+IF(F252="PT",IF(L252=1,68,IF(L252=2,52.08,IF(L252=3,41.28,IF(L252=4,24,IF(L252=5,22,IF(L252=6,20,IF(L252=7,18,IF(L252=8,16,0))))))))+IF(L252&lt;=8,0,IF(L252&lt;=16,13,IF(L252&lt;=24,9,IF(L252&lt;=32,4,0))))-IF(L252&lt;=8,0,IF(L252&lt;=16,(L252-9)*0.34,IF(L252&lt;=24,(L252-17)*0.34,IF(L252&lt;=32,(L252-25)*0.34,0)))),0)+IF(F252="JOŽ",IF(L252=1,85,IF(L252=2,59.5,IF(L252=3,45,IF(L252=4,32.5,IF(L252=5,30,IF(L252=6,27.5,IF(L252=7,25,IF(L252=8,22.5,0))))))))+IF(L252&lt;=8,0,IF(L252&lt;=16,19,IF(L252&lt;=24,13,0)))-IF(L252&lt;=8,0,IF(L252&lt;=16,(L252-9)*0.425,IF(L252&lt;=24,(L252-17)*0.425,0))),0)+IF(F252="JPČ",IF(L252=1,68,IF(L252=2,47.6,IF(L252=3,36,IF(L252=4,26,IF(L252=5,24,IF(L252=6,22,IF(L252=7,20,IF(L252=8,18,0))))))))+IF(L252&lt;=8,0,IF(L252&lt;=16,13,IF(L252&lt;=24,9,0)))-IF(L252&lt;=8,0,IF(L252&lt;=16,(L252-9)*0.34,IF(L252&lt;=24,(L252-17)*0.34,0))),0)+IF(F252="JEČ",IF(L252=1,34,IF(L252=2,26.04,IF(L252=3,20.6,IF(L252=4,12,IF(L252=5,11,IF(L252=6,10,IF(L252=7,9,IF(L252=8,8,0))))))))+IF(L252&lt;=8,0,IF(L252&lt;=16,6,0))-IF(L252&lt;=8,0,IF(L252&lt;=16,(L252-9)*0.17,0)),0)+IF(F252="JEOF",IF(L252=1,34,IF(L252=2,26.04,IF(L252=3,20.6,IF(L252=4,12,IF(L252=5,11,IF(L252=6,10,IF(L252=7,9,IF(L252=8,8,0))))))))+IF(L252&lt;=8,0,IF(L252&lt;=16,6,0))-IF(L252&lt;=8,0,IF(L252&lt;=16,(L252-9)*0.17,0)),0)+IF(F252="JnPČ",IF(L252=1,51,IF(L252=2,35.7,IF(L252=3,27,IF(L252=4,19.5,IF(L252=5,18,IF(L252=6,16.5,IF(L252=7,15,IF(L252=8,13.5,0))))))))+IF(L252&lt;=8,0,IF(L252&lt;=16,10,0))-IF(L252&lt;=8,0,IF(L252&lt;=16,(L252-9)*0.255,0)),0)+IF(F252="JnEČ",IF(L252=1,25.5,IF(L252=2,19.53,IF(L252=3,15.48,IF(L252=4,9,IF(L252=5,8.25,IF(L252=6,7.5,IF(L252=7,6.75,IF(L252=8,6,0))))))))+IF(L252&lt;=8,0,IF(L252&lt;=16,5,0))-IF(L252&lt;=8,0,IF(L252&lt;=16,(L252-9)*0.1275,0)),0)+IF(F252="JčPČ",IF(L252=1,21.25,IF(L252=2,14.5,IF(L252=3,11.5,IF(L252=4,7,IF(L252=5,6.5,IF(L252=6,6,IF(L252=7,5.5,IF(L252=8,5,0))))))))+IF(L252&lt;=8,0,IF(L252&lt;=16,4,0))-IF(L252&lt;=8,0,IF(L252&lt;=16,(L252-9)*0.10625,0)),0)+IF(F252="JčEČ",IF(L252=1,17,IF(L252=2,13.02,IF(L252=3,10.32,IF(L252=4,6,IF(L252=5,5.5,IF(L252=6,5,IF(L252=7,4.5,IF(L252=8,4,0))))))))+IF(L252&lt;=8,0,IF(L252&lt;=16,3,0))-IF(L252&lt;=8,0,IF(L252&lt;=16,(L252-9)*0.085,0)),0)+IF(F252="NEAK",IF(L252=1,11.48,IF(L252=2,8.79,IF(L252=3,6.97,IF(L252=4,4.05,IF(L252=5,3.71,IF(L252=6,3.38,IF(L252=7,3.04,IF(L252=8,2.7,0))))))))+IF(L252&lt;=8,0,IF(L252&lt;=16,2,IF(L252&lt;=24,1.3,0)))-IF(L252&lt;=8,0,IF(L252&lt;=16,(L252-9)*0.0574,IF(L252&lt;=24,(L252-17)*0.0574,0))),0))*IF(L252&lt;0,1,IF(OR(F252="PČ",F252="PŽ",F252="PT"),IF(J252&lt;32,J252/32,1),1))* IF(L252&lt;0,1,IF(OR(F252="EČ",F252="EŽ",F252="JOŽ",F252="JPČ",F252="NEAK"),IF(J252&lt;24,J252/24,1),1))*IF(L252&lt;0,1,IF(OR(F252="PČneol",F252="JEČ",F252="JEOF",F252="JnPČ",F252="JnEČ",F252="JčPČ",F252="JčEČ"),IF(J252&lt;16,J252/16,1),1))*IF(L252&lt;0,1,IF(F252="EČneol",IF(J252&lt;8,J252/8,1),1))</f>
        <v>0</v>
      </c>
      <c r="O252" s="9">
        <f t="shared" ref="O252:O255" si="144">IF(F252="OŽ",N252,IF(H252="Ne",IF(J252*0.3&lt;J252-L252,N252,0),IF(J252*0.1&lt;J252-L252,N252,0)))</f>
        <v>0</v>
      </c>
      <c r="P252" s="4">
        <f t="shared" ref="P252" si="145">IF(O252=0,0,IF(F252="OŽ",IF(L252&gt;35,0,IF(J252&gt;35,(36-L252)*1.836,((36-L252)-(36-J252))*1.836)),0)+IF(F252="PČ",IF(L252&gt;31,0,IF(J252&gt;31,(32-L252)*1.347,((32-L252)-(32-J252))*1.347)),0)+ IF(F252="PČneol",IF(L252&gt;15,0,IF(J252&gt;15,(16-L252)*0.255,((16-L252)-(16-J252))*0.255)),0)+IF(F252="PŽ",IF(L252&gt;31,0,IF(J252&gt;31,(32-L252)*0.255,((32-L252)-(32-J252))*0.255)),0)+IF(F252="EČ",IF(L252&gt;23,0,IF(J252&gt;23,(24-L252)*0.612,((24-L252)-(24-J252))*0.612)),0)+IF(F252="EČneol",IF(L252&gt;7,0,IF(J252&gt;7,(8-L252)*0.204,((8-L252)-(8-J252))*0.204)),0)+IF(F252="EŽ",IF(L252&gt;23,0,IF(J252&gt;23,(24-L252)*0.204,((24-L252)-(24-J252))*0.204)),0)+IF(F252="PT",IF(L252&gt;31,0,IF(J252&gt;31,(32-L252)*0.204,((32-L252)-(32-J252))*0.204)),0)+IF(F252="JOŽ",IF(L252&gt;23,0,IF(J252&gt;23,(24-L252)*0.255,((24-L252)-(24-J252))*0.255)),0)+IF(F252="JPČ",IF(L252&gt;23,0,IF(J252&gt;23,(24-L252)*0.204,((24-L252)-(24-J252))*0.204)),0)+IF(F252="JEČ",IF(L252&gt;15,0,IF(J252&gt;15,(16-L252)*0.102,((16-L252)-(16-J252))*0.102)),0)+IF(F252="JEOF",IF(L252&gt;15,0,IF(J252&gt;15,(16-L252)*0.102,((16-L252)-(16-J252))*0.102)),0)+IF(F252="JnPČ",IF(L252&gt;15,0,IF(J252&gt;15,(16-L252)*0.153,((16-L252)-(16-J252))*0.153)),0)+IF(F252="JnEČ",IF(L252&gt;15,0,IF(J252&gt;15,(16-L252)*0.0765,((16-L252)-(16-J252))*0.0765)),0)+IF(F252="JčPČ",IF(L252&gt;15,0,IF(J252&gt;15,(16-L252)*0.06375,((16-L252)-(16-J252))*0.06375)),0)+IF(F252="JčEČ",IF(L252&gt;15,0,IF(J252&gt;15,(16-L252)*0.051,((16-L252)-(16-J252))*0.051)),0)+IF(F252="NEAK",IF(L252&gt;23,0,IF(J252&gt;23,(24-L252)*0.03444,((24-L252)-(24-J252))*0.03444)),0))</f>
        <v>0</v>
      </c>
      <c r="Q252" s="11">
        <f t="shared" ref="Q252" si="146">IF(ISERROR(P252*100/N252),0,(P252*100/N252))</f>
        <v>0</v>
      </c>
      <c r="R252" s="10">
        <f t="shared" ref="R252:R255" si="147">IF(Q252&lt;=30,O252+P252,O252+O252*0.3)*IF(G252=1,0.4,IF(G252=2,0.75,IF(G252="1 (kas 4 m. 1 k. nerengiamos)",0.52,1)))*IF(D252="olimpinė",1,IF(M252="Ne",0.5,1))*IF(OR(A$5="Lietuvos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federacija"),IF(OR(J252&lt;8,K252&lt;16),0,1),1)*E252*IF(I252&lt;=1,1,1/I252)*IF(OR(A$5="Lietuvos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53" spans="1:18">
      <c r="A253" s="63">
        <v>2</v>
      </c>
      <c r="B253" s="63" t="s">
        <v>145</v>
      </c>
      <c r="C253" s="12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3">
        <f t="shared" si="143"/>
        <v>0</v>
      </c>
      <c r="O253" s="9">
        <f t="shared" si="144"/>
        <v>0</v>
      </c>
      <c r="P253" s="4">
        <f t="shared" ref="P253:P255" si="148">IF(O253=0,0,IF(F253="OŽ",IF(L253&gt;35,0,IF(J253&gt;35,(36-L253)*1.836,((36-L253)-(36-J253))*1.836)),0)+IF(F253="PČ",IF(L253&gt;31,0,IF(J253&gt;31,(32-L253)*1.347,((32-L253)-(32-J253))*1.347)),0)+ IF(F253="PČneol",IF(L253&gt;15,0,IF(J253&gt;15,(16-L253)*0.255,((16-L253)-(16-J253))*0.255)),0)+IF(F253="PŽ",IF(L253&gt;31,0,IF(J253&gt;31,(32-L253)*0.255,((32-L253)-(32-J253))*0.255)),0)+IF(F253="EČ",IF(L253&gt;23,0,IF(J253&gt;23,(24-L253)*0.612,((24-L253)-(24-J253))*0.612)),0)+IF(F253="EČneol",IF(L253&gt;7,0,IF(J253&gt;7,(8-L253)*0.204,((8-L253)-(8-J253))*0.204)),0)+IF(F253="EŽ",IF(L253&gt;23,0,IF(J253&gt;23,(24-L253)*0.204,((24-L253)-(24-J253))*0.204)),0)+IF(F253="PT",IF(L253&gt;31,0,IF(J253&gt;31,(32-L253)*0.204,((32-L253)-(32-J253))*0.204)),0)+IF(F253="JOŽ",IF(L253&gt;23,0,IF(J253&gt;23,(24-L253)*0.255,((24-L253)-(24-J253))*0.255)),0)+IF(F253="JPČ",IF(L253&gt;23,0,IF(J253&gt;23,(24-L253)*0.204,((24-L253)-(24-J253))*0.204)),0)+IF(F253="JEČ",IF(L253&gt;15,0,IF(J253&gt;15,(16-L253)*0.102,((16-L253)-(16-J253))*0.102)),0)+IF(F253="JEOF",IF(L253&gt;15,0,IF(J253&gt;15,(16-L253)*0.102,((16-L253)-(16-J253))*0.102)),0)+IF(F253="JnPČ",IF(L253&gt;15,0,IF(J253&gt;15,(16-L253)*0.153,((16-L253)-(16-J253))*0.153)),0)+IF(F253="JnEČ",IF(L253&gt;15,0,IF(J253&gt;15,(16-L253)*0.0765,((16-L253)-(16-J253))*0.0765)),0)+IF(F253="JčPČ",IF(L253&gt;15,0,IF(J253&gt;15,(16-L253)*0.06375,((16-L253)-(16-J253))*0.06375)),0)+IF(F253="JčEČ",IF(L253&gt;15,0,IF(J253&gt;15,(16-L253)*0.051,((16-L253)-(16-J253))*0.051)),0)+IF(F253="NEAK",IF(L253&gt;23,0,IF(J253&gt;23,(24-L253)*0.03444,((24-L253)-(24-J253))*0.03444)),0))</f>
        <v>0</v>
      </c>
      <c r="Q253" s="11">
        <f t="shared" ref="Q253:Q255" si="149">IF(ISERROR(P253*100/N253),0,(P253*100/N253))</f>
        <v>0</v>
      </c>
      <c r="R253" s="10">
        <f t="shared" si="147"/>
        <v>0</v>
      </c>
    </row>
    <row r="254" spans="1:18">
      <c r="A254" s="63">
        <v>3</v>
      </c>
      <c r="B254" s="63" t="s">
        <v>146</v>
      </c>
      <c r="C254" s="12" t="s">
        <v>29</v>
      </c>
      <c r="D254" s="63" t="s">
        <v>30</v>
      </c>
      <c r="E254" s="63">
        <v>2</v>
      </c>
      <c r="F254" s="63" t="s">
        <v>78</v>
      </c>
      <c r="G254" s="63">
        <v>1</v>
      </c>
      <c r="H254" s="63" t="s">
        <v>32</v>
      </c>
      <c r="I254" s="63"/>
      <c r="J254" s="63">
        <v>66</v>
      </c>
      <c r="K254" s="63">
        <v>36</v>
      </c>
      <c r="L254" s="63">
        <v>23</v>
      </c>
      <c r="M254" s="63" t="s">
        <v>32</v>
      </c>
      <c r="N254" s="3">
        <f t="shared" si="143"/>
        <v>0</v>
      </c>
      <c r="O254" s="9">
        <f t="shared" si="144"/>
        <v>0</v>
      </c>
      <c r="P254" s="4">
        <f t="shared" si="148"/>
        <v>0</v>
      </c>
      <c r="Q254" s="11">
        <f t="shared" si="149"/>
        <v>0</v>
      </c>
      <c r="R254" s="10">
        <f t="shared" si="147"/>
        <v>0</v>
      </c>
    </row>
    <row r="255" spans="1:18">
      <c r="A255" s="63">
        <v>4</v>
      </c>
      <c r="B255" s="63" t="s">
        <v>147</v>
      </c>
      <c r="C255" s="12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3">
        <f t="shared" si="143"/>
        <v>0</v>
      </c>
      <c r="O255" s="9">
        <f t="shared" si="144"/>
        <v>0</v>
      </c>
      <c r="P255" s="4">
        <f t="shared" si="148"/>
        <v>0</v>
      </c>
      <c r="Q255" s="11">
        <f t="shared" si="149"/>
        <v>0</v>
      </c>
      <c r="R255" s="10">
        <f t="shared" si="147"/>
        <v>0</v>
      </c>
    </row>
    <row r="256" spans="1:18" ht="13.9" customHeight="1">
      <c r="A256" s="75" t="s">
        <v>36</v>
      </c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7"/>
      <c r="R256" s="10">
        <f>SUM(R252:R255)</f>
        <v>0</v>
      </c>
    </row>
    <row r="257" spans="1:18" ht="15.75">
      <c r="A257" s="24" t="s">
        <v>148</v>
      </c>
      <c r="B257" s="24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6"/>
    </row>
    <row r="258" spans="1:18">
      <c r="A258" s="49" t="s">
        <v>48</v>
      </c>
      <c r="B258" s="49"/>
      <c r="C258" s="49"/>
      <c r="D258" s="49"/>
      <c r="E258" s="49"/>
      <c r="F258" s="49"/>
      <c r="G258" s="49"/>
      <c r="H258" s="49"/>
      <c r="I258" s="49"/>
      <c r="J258" s="15"/>
      <c r="K258" s="15"/>
      <c r="L258" s="15"/>
      <c r="M258" s="15"/>
      <c r="N258" s="15"/>
      <c r="O258" s="15"/>
      <c r="P258" s="15"/>
      <c r="Q258" s="15"/>
      <c r="R258" s="16"/>
    </row>
    <row r="259" spans="1:18">
      <c r="A259" s="49"/>
      <c r="B259" s="49"/>
      <c r="C259" s="49"/>
      <c r="D259" s="49"/>
      <c r="E259" s="49"/>
      <c r="F259" s="49"/>
      <c r="G259" s="49"/>
      <c r="H259" s="49"/>
      <c r="I259" s="49"/>
      <c r="J259" s="15"/>
      <c r="K259" s="15"/>
      <c r="L259" s="15"/>
      <c r="M259" s="15"/>
      <c r="N259" s="15"/>
      <c r="O259" s="15"/>
      <c r="P259" s="15"/>
      <c r="Q259" s="15"/>
      <c r="R259" s="16"/>
    </row>
    <row r="260" spans="1:18">
      <c r="A260" s="69" t="s">
        <v>149</v>
      </c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59"/>
      <c r="R260" s="8"/>
    </row>
    <row r="261" spans="1:18" ht="18">
      <c r="A261" s="71" t="s">
        <v>27</v>
      </c>
      <c r="B261" s="72"/>
      <c r="C261" s="72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9"/>
      <c r="R261" s="8"/>
    </row>
    <row r="262" spans="1:18">
      <c r="A262" s="73" t="s">
        <v>150</v>
      </c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59"/>
      <c r="R262" s="8"/>
    </row>
    <row r="263" spans="1:18">
      <c r="A263" s="63">
        <v>1</v>
      </c>
      <c r="B263" s="63" t="s">
        <v>151</v>
      </c>
      <c r="C263" s="12" t="s">
        <v>42</v>
      </c>
      <c r="D263" s="63" t="s">
        <v>30</v>
      </c>
      <c r="E263" s="63">
        <v>2</v>
      </c>
      <c r="F263" s="63" t="s">
        <v>78</v>
      </c>
      <c r="G263" s="63">
        <v>1</v>
      </c>
      <c r="H263" s="63" t="s">
        <v>32</v>
      </c>
      <c r="I263" s="63"/>
      <c r="J263" s="63">
        <v>67</v>
      </c>
      <c r="K263" s="63">
        <v>37</v>
      </c>
      <c r="L263" s="63">
        <v>28</v>
      </c>
      <c r="M263" s="63" t="s">
        <v>32</v>
      </c>
      <c r="N263" s="3">
        <f t="shared" ref="N263:N266" si="150">(IF(F263="OŽ",IF(L263=1,550.8,IF(L263=2,426.38,IF(L263=3,342.14,IF(L263=4,181.44,IF(L263=5,168.48,IF(L263=6,155.52,IF(L263=7,148.5,IF(L263=8,144,0))))))))+IF(L263&lt;=8,0,IF(L263&lt;=16,137.7,IF(L263&lt;=24,108,IF(L263&lt;=32,80.1,IF(L263&lt;=36,52.2,0)))))-IF(L263&lt;=8,0,IF(L263&lt;=16,(L263-9)*2.754,IF(L263&lt;=24,(L263-17)* 2.754,IF(L263&lt;=32,(L263-25)* 2.754,IF(L263&lt;=36,(L263-33)*2.754,0))))),0)+IF(F263="PČ",IF(L263=1,449,IF(L263=2,314.6,IF(L263=3,238,IF(L263=4,172,IF(L263=5,159,IF(L263=6,145,IF(L263=7,132,IF(L263=8,119,0))))))))+IF(L263&lt;=8,0,IF(L263&lt;=16,88,IF(L263&lt;=24,55,IF(L263&lt;=32,22,0))))-IF(L263&lt;=8,0,IF(L263&lt;=16,(L263-9)*2.245,IF(L263&lt;=24,(L263-17)*2.245,IF(L263&lt;=32,(L263-25)*2.245,0)))),0)+IF(F263="PČneol",IF(L263=1,85,IF(L263=2,64.61,IF(L263=3,50.76,IF(L263=4,16.25,IF(L263=5,15,IF(L263=6,13.75,IF(L263=7,12.5,IF(L263=8,11.25,0))))))))+IF(L263&lt;=8,0,IF(L263&lt;=16,9,0))-IF(L263&lt;=8,0,IF(L263&lt;=16,(L263-9)*0.425,0)),0)+IF(F263="PŽ",IF(L263=1,85,IF(L263=2,59.5,IF(L263=3,45,IF(L263=4,32.5,IF(L263=5,30,IF(L263=6,27.5,IF(L263=7,25,IF(L263=8,22.5,0))))))))+IF(L263&lt;=8,0,IF(L263&lt;=16,19,IF(L263&lt;=24,13,IF(L263&lt;=32,8,0))))-IF(L263&lt;=8,0,IF(L263&lt;=16,(L263-9)*0.425,IF(L263&lt;=24,(L263-17)*0.425,IF(L263&lt;=32,(L263-25)*0.425,0)))),0)+IF(F263="EČ",IF(L263=1,204,IF(L263=2,156.24,IF(L263=3,123.84,IF(L263=4,72,IF(L263=5,66,IF(L263=6,60,IF(L263=7,54,IF(L263=8,48,0))))))))+IF(L263&lt;=8,0,IF(L263&lt;=16,40,IF(L263&lt;=24,25,0)))-IF(L263&lt;=8,0,IF(L263&lt;=16,(L263-9)*1.02,IF(L263&lt;=24,(L263-17)*1.02,0))),0)+IF(F263="EČneol",IF(L263=1,68,IF(L263=2,51.69,IF(L263=3,40.61,IF(L263=4,13,IF(L263=5,12,IF(L263=6,11,IF(L263=7,10,IF(L263=8,9,0)))))))))+IF(F263="EŽ",IF(L263=1,68,IF(L263=2,47.6,IF(L263=3,36,IF(L263=4,18,IF(L263=5,16.5,IF(L263=6,15,IF(L263=7,13.5,IF(L263=8,12,0))))))))+IF(L263&lt;=8,0,IF(L263&lt;=16,10,IF(L263&lt;=24,6,0)))-IF(L263&lt;=8,0,IF(L263&lt;=16,(L263-9)*0.34,IF(L263&lt;=24,(L263-17)*0.34,0))),0)+IF(F263="PT",IF(L263=1,68,IF(L263=2,52.08,IF(L263=3,41.28,IF(L263=4,24,IF(L263=5,22,IF(L263=6,20,IF(L263=7,18,IF(L263=8,16,0))))))))+IF(L263&lt;=8,0,IF(L263&lt;=16,13,IF(L263&lt;=24,9,IF(L263&lt;=32,4,0))))-IF(L263&lt;=8,0,IF(L263&lt;=16,(L263-9)*0.34,IF(L263&lt;=24,(L263-17)*0.34,IF(L263&lt;=32,(L263-25)*0.34,0)))),0)+IF(F263="JOŽ",IF(L263=1,85,IF(L263=2,59.5,IF(L263=3,45,IF(L263=4,32.5,IF(L263=5,30,IF(L263=6,27.5,IF(L263=7,25,IF(L263=8,22.5,0))))))))+IF(L263&lt;=8,0,IF(L263&lt;=16,19,IF(L263&lt;=24,13,0)))-IF(L263&lt;=8,0,IF(L263&lt;=16,(L263-9)*0.425,IF(L263&lt;=24,(L263-17)*0.425,0))),0)+IF(F263="JPČ",IF(L263=1,68,IF(L263=2,47.6,IF(L263=3,36,IF(L263=4,26,IF(L263=5,24,IF(L263=6,22,IF(L263=7,20,IF(L263=8,18,0))))))))+IF(L263&lt;=8,0,IF(L263&lt;=16,13,IF(L263&lt;=24,9,0)))-IF(L263&lt;=8,0,IF(L263&lt;=16,(L263-9)*0.34,IF(L263&lt;=24,(L263-17)*0.34,0))),0)+IF(F263="JEČ",IF(L263=1,34,IF(L263=2,26.04,IF(L263=3,20.6,IF(L263=4,12,IF(L263=5,11,IF(L263=6,10,IF(L263=7,9,IF(L263=8,8,0))))))))+IF(L263&lt;=8,0,IF(L263&lt;=16,6,0))-IF(L263&lt;=8,0,IF(L263&lt;=16,(L263-9)*0.17,0)),0)+IF(F263="JEOF",IF(L263=1,34,IF(L263=2,26.04,IF(L263=3,20.6,IF(L263=4,12,IF(L263=5,11,IF(L263=6,10,IF(L263=7,9,IF(L263=8,8,0))))))))+IF(L263&lt;=8,0,IF(L263&lt;=16,6,0))-IF(L263&lt;=8,0,IF(L263&lt;=16,(L263-9)*0.17,0)),0)+IF(F263="JnPČ",IF(L263=1,51,IF(L263=2,35.7,IF(L263=3,27,IF(L263=4,19.5,IF(L263=5,18,IF(L263=6,16.5,IF(L263=7,15,IF(L263=8,13.5,0))))))))+IF(L263&lt;=8,0,IF(L263&lt;=16,10,0))-IF(L263&lt;=8,0,IF(L263&lt;=16,(L263-9)*0.255,0)),0)+IF(F263="JnEČ",IF(L263=1,25.5,IF(L263=2,19.53,IF(L263=3,15.48,IF(L263=4,9,IF(L263=5,8.25,IF(L263=6,7.5,IF(L263=7,6.75,IF(L263=8,6,0))))))))+IF(L263&lt;=8,0,IF(L263&lt;=16,5,0))-IF(L263&lt;=8,0,IF(L263&lt;=16,(L263-9)*0.1275,0)),0)+IF(F263="JčPČ",IF(L263=1,21.25,IF(L263=2,14.5,IF(L263=3,11.5,IF(L263=4,7,IF(L263=5,6.5,IF(L263=6,6,IF(L263=7,5.5,IF(L263=8,5,0))))))))+IF(L263&lt;=8,0,IF(L263&lt;=16,4,0))-IF(L263&lt;=8,0,IF(L263&lt;=16,(L263-9)*0.10625,0)),0)+IF(F263="JčEČ",IF(L263=1,17,IF(L263=2,13.02,IF(L263=3,10.32,IF(L263=4,6,IF(L263=5,5.5,IF(L263=6,5,IF(L263=7,4.5,IF(L263=8,4,0))))))))+IF(L263&lt;=8,0,IF(L263&lt;=16,3,0))-IF(L263&lt;=8,0,IF(L263&lt;=16,(L263-9)*0.085,0)),0)+IF(F263="NEAK",IF(L263=1,11.48,IF(L263=2,8.79,IF(L263=3,6.97,IF(L263=4,4.05,IF(L263=5,3.71,IF(L263=6,3.38,IF(L263=7,3.04,IF(L263=8,2.7,0))))))))+IF(L263&lt;=8,0,IF(L263&lt;=16,2,IF(L263&lt;=24,1.3,0)))-IF(L263&lt;=8,0,IF(L263&lt;=16,(L263-9)*0.0574,IF(L263&lt;=24,(L263-17)*0.0574,0))),0))*IF(L263&lt;0,1,IF(OR(F263="PČ",F263="PŽ",F263="PT"),IF(J263&lt;32,J263/32,1),1))* IF(L263&lt;0,1,IF(OR(F263="EČ",F263="EŽ",F263="JOŽ",F263="JPČ",F263="NEAK"),IF(J263&lt;24,J263/24,1),1))*IF(L263&lt;0,1,IF(OR(F263="PČneol",F263="JEČ",F263="JEOF",F263="JnPČ",F263="JnEČ",F263="JčPČ",F263="JčEČ"),IF(J263&lt;16,J263/16,1),1))*IF(L263&lt;0,1,IF(F263="EČneol",IF(J263&lt;8,J263/8,1),1))</f>
        <v>0</v>
      </c>
      <c r="O263" s="9">
        <f t="shared" ref="O263:O266" si="151">IF(F263="OŽ",N263,IF(H263="Ne",IF(J263*0.3&lt;J263-L263,N263,0),IF(J263*0.1&lt;J263-L263,N263,0)))</f>
        <v>0</v>
      </c>
      <c r="P263" s="4">
        <f t="shared" ref="P263" si="152">IF(O263=0,0,IF(F263="OŽ",IF(L263&gt;35,0,IF(J263&gt;35,(36-L263)*1.836,((36-L263)-(36-J263))*1.836)),0)+IF(F263="PČ",IF(L263&gt;31,0,IF(J263&gt;31,(32-L263)*1.347,((32-L263)-(32-J263))*1.347)),0)+ IF(F263="PČneol",IF(L263&gt;15,0,IF(J263&gt;15,(16-L263)*0.255,((16-L263)-(16-J263))*0.255)),0)+IF(F263="PŽ",IF(L263&gt;31,0,IF(J263&gt;31,(32-L263)*0.255,((32-L263)-(32-J263))*0.255)),0)+IF(F263="EČ",IF(L263&gt;23,0,IF(J263&gt;23,(24-L263)*0.612,((24-L263)-(24-J263))*0.612)),0)+IF(F263="EČneol",IF(L263&gt;7,0,IF(J263&gt;7,(8-L263)*0.204,((8-L263)-(8-J263))*0.204)),0)+IF(F263="EŽ",IF(L263&gt;23,0,IF(J263&gt;23,(24-L263)*0.204,((24-L263)-(24-J263))*0.204)),0)+IF(F263="PT",IF(L263&gt;31,0,IF(J263&gt;31,(32-L263)*0.204,((32-L263)-(32-J263))*0.204)),0)+IF(F263="JOŽ",IF(L263&gt;23,0,IF(J263&gt;23,(24-L263)*0.255,((24-L263)-(24-J263))*0.255)),0)+IF(F263="JPČ",IF(L263&gt;23,0,IF(J263&gt;23,(24-L263)*0.204,((24-L263)-(24-J263))*0.204)),0)+IF(F263="JEČ",IF(L263&gt;15,0,IF(J263&gt;15,(16-L263)*0.102,((16-L263)-(16-J263))*0.102)),0)+IF(F263="JEOF",IF(L263&gt;15,0,IF(J263&gt;15,(16-L263)*0.102,((16-L263)-(16-J263))*0.102)),0)+IF(F263="JnPČ",IF(L263&gt;15,0,IF(J263&gt;15,(16-L263)*0.153,((16-L263)-(16-J263))*0.153)),0)+IF(F263="JnEČ",IF(L263&gt;15,0,IF(J263&gt;15,(16-L263)*0.0765,((16-L263)-(16-J263))*0.0765)),0)+IF(F263="JčPČ",IF(L263&gt;15,0,IF(J263&gt;15,(16-L263)*0.06375,((16-L263)-(16-J263))*0.06375)),0)+IF(F263="JčEČ",IF(L263&gt;15,0,IF(J263&gt;15,(16-L263)*0.051,((16-L263)-(16-J263))*0.051)),0)+IF(F263="NEAK",IF(L263&gt;23,0,IF(J263&gt;23,(24-L263)*0.03444,((24-L263)-(24-J263))*0.03444)),0))</f>
        <v>0</v>
      </c>
      <c r="Q263" s="11">
        <f t="shared" ref="Q263" si="153">IF(ISERROR(P263*100/N263),0,(P263*100/N263))</f>
        <v>0</v>
      </c>
      <c r="R263" s="10">
        <f t="shared" ref="R263:R266" si="154">IF(Q263&lt;=30,O263+P263,O263+O263*0.3)*IF(G263=1,0.4,IF(G263=2,0.75,IF(G263="1 (kas 4 m. 1 k. nerengiamos)",0.52,1)))*IF(D263="olimpinė",1,IF(M263="Ne",0.5,1))*IF(OR(A$5="Lietuvos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federacija"),IF(OR(J263&lt;8,K263&lt;16),0,1),1)*E263*IF(I263&lt;=1,1,1/I263)*IF(OR(A$5="Lietuvos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4" spans="1:18">
      <c r="A264" s="63">
        <v>2</v>
      </c>
      <c r="B264" s="63" t="s">
        <v>152</v>
      </c>
      <c r="C264" s="12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3">
        <f t="shared" si="150"/>
        <v>0</v>
      </c>
      <c r="O264" s="9">
        <f t="shared" si="151"/>
        <v>0</v>
      </c>
      <c r="P264" s="4">
        <f t="shared" ref="P264:P266" si="155">IF(O264=0,0,IF(F264="OŽ",IF(L264&gt;35,0,IF(J264&gt;35,(36-L264)*1.836,((36-L264)-(36-J264))*1.836)),0)+IF(F264="PČ",IF(L264&gt;31,0,IF(J264&gt;31,(32-L264)*1.347,((32-L264)-(32-J264))*1.347)),0)+ IF(F264="PČneol",IF(L264&gt;15,0,IF(J264&gt;15,(16-L264)*0.255,((16-L264)-(16-J264))*0.255)),0)+IF(F264="PŽ",IF(L264&gt;31,0,IF(J264&gt;31,(32-L264)*0.255,((32-L264)-(32-J264))*0.255)),0)+IF(F264="EČ",IF(L264&gt;23,0,IF(J264&gt;23,(24-L264)*0.612,((24-L264)-(24-J264))*0.612)),0)+IF(F264="EČneol",IF(L264&gt;7,0,IF(J264&gt;7,(8-L264)*0.204,((8-L264)-(8-J264))*0.204)),0)+IF(F264="EŽ",IF(L264&gt;23,0,IF(J264&gt;23,(24-L264)*0.204,((24-L264)-(24-J264))*0.204)),0)+IF(F264="PT",IF(L264&gt;31,0,IF(J264&gt;31,(32-L264)*0.204,((32-L264)-(32-J264))*0.204)),0)+IF(F264="JOŽ",IF(L264&gt;23,0,IF(J264&gt;23,(24-L264)*0.255,((24-L264)-(24-J264))*0.255)),0)+IF(F264="JPČ",IF(L264&gt;23,0,IF(J264&gt;23,(24-L264)*0.204,((24-L264)-(24-J264))*0.204)),0)+IF(F264="JEČ",IF(L264&gt;15,0,IF(J264&gt;15,(16-L264)*0.102,((16-L264)-(16-J264))*0.102)),0)+IF(F264="JEOF",IF(L264&gt;15,0,IF(J264&gt;15,(16-L264)*0.102,((16-L264)-(16-J264))*0.102)),0)+IF(F264="JnPČ",IF(L264&gt;15,0,IF(J264&gt;15,(16-L264)*0.153,((16-L264)-(16-J264))*0.153)),0)+IF(F264="JnEČ",IF(L264&gt;15,0,IF(J264&gt;15,(16-L264)*0.0765,((16-L264)-(16-J264))*0.0765)),0)+IF(F264="JčPČ",IF(L264&gt;15,0,IF(J264&gt;15,(16-L264)*0.06375,((16-L264)-(16-J264))*0.06375)),0)+IF(F264="JčEČ",IF(L264&gt;15,0,IF(J264&gt;15,(16-L264)*0.051,((16-L264)-(16-J264))*0.051)),0)+IF(F264="NEAK",IF(L264&gt;23,0,IF(J264&gt;23,(24-L264)*0.03444,((24-L264)-(24-J264))*0.03444)),0))</f>
        <v>0</v>
      </c>
      <c r="Q264" s="11">
        <f t="shared" ref="Q264:Q266" si="156">IF(ISERROR(P264*100/N264),0,(P264*100/N264))</f>
        <v>0</v>
      </c>
      <c r="R264" s="10">
        <f t="shared" si="154"/>
        <v>0</v>
      </c>
    </row>
    <row r="265" spans="1:18">
      <c r="A265" s="63">
        <v>3</v>
      </c>
      <c r="B265" s="63" t="s">
        <v>153</v>
      </c>
      <c r="C265" s="12" t="s">
        <v>42</v>
      </c>
      <c r="D265" s="63" t="s">
        <v>30</v>
      </c>
      <c r="E265" s="63">
        <v>2</v>
      </c>
      <c r="F265" s="63" t="s">
        <v>78</v>
      </c>
      <c r="G265" s="63">
        <v>1</v>
      </c>
      <c r="H265" s="63" t="s">
        <v>32</v>
      </c>
      <c r="I265" s="63"/>
      <c r="J265" s="63">
        <v>67</v>
      </c>
      <c r="K265" s="63">
        <v>37</v>
      </c>
      <c r="L265" s="63">
        <v>27</v>
      </c>
      <c r="M265" s="63" t="s">
        <v>32</v>
      </c>
      <c r="N265" s="3">
        <f t="shared" si="150"/>
        <v>0</v>
      </c>
      <c r="O265" s="9">
        <f t="shared" si="151"/>
        <v>0</v>
      </c>
      <c r="P265" s="4">
        <f t="shared" si="155"/>
        <v>0</v>
      </c>
      <c r="Q265" s="11">
        <f t="shared" si="156"/>
        <v>0</v>
      </c>
      <c r="R265" s="10">
        <f t="shared" si="154"/>
        <v>0</v>
      </c>
    </row>
    <row r="266" spans="1:18">
      <c r="A266" s="63">
        <v>4</v>
      </c>
      <c r="B266" s="63" t="s">
        <v>154</v>
      </c>
      <c r="C266" s="12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3">
        <f t="shared" si="150"/>
        <v>0</v>
      </c>
      <c r="O266" s="9">
        <f t="shared" si="151"/>
        <v>0</v>
      </c>
      <c r="P266" s="4">
        <f t="shared" si="155"/>
        <v>0</v>
      </c>
      <c r="Q266" s="11">
        <f t="shared" si="156"/>
        <v>0</v>
      </c>
      <c r="R266" s="10">
        <f t="shared" si="154"/>
        <v>0</v>
      </c>
    </row>
    <row r="267" spans="1:18">
      <c r="A267" s="75" t="s">
        <v>36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7"/>
      <c r="R267" s="10">
        <f>SUM(R263:R266)</f>
        <v>0</v>
      </c>
    </row>
    <row r="268" spans="1:18" ht="15.75">
      <c r="A268" s="24" t="s">
        <v>155</v>
      </c>
      <c r="B268" s="2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6"/>
    </row>
    <row r="269" spans="1:18">
      <c r="A269" s="49" t="s">
        <v>48</v>
      </c>
      <c r="B269" s="49"/>
      <c r="C269" s="49"/>
      <c r="D269" s="49"/>
      <c r="E269" s="49"/>
      <c r="F269" s="49"/>
      <c r="G269" s="49"/>
      <c r="H269" s="49"/>
      <c r="I269" s="49"/>
      <c r="J269" s="15"/>
      <c r="K269" s="15"/>
      <c r="L269" s="15"/>
      <c r="M269" s="15"/>
      <c r="N269" s="15"/>
      <c r="O269" s="15"/>
      <c r="P269" s="15"/>
      <c r="Q269" s="15"/>
      <c r="R269" s="16"/>
    </row>
    <row r="270" spans="1:18" s="8" customFormat="1">
      <c r="A270" s="49"/>
      <c r="B270" s="49"/>
      <c r="C270" s="49"/>
      <c r="D270" s="49"/>
      <c r="E270" s="49"/>
      <c r="F270" s="49"/>
      <c r="G270" s="49"/>
      <c r="H270" s="49"/>
      <c r="I270" s="49"/>
      <c r="J270" s="15"/>
      <c r="K270" s="15"/>
      <c r="L270" s="15"/>
      <c r="M270" s="15"/>
      <c r="N270" s="15"/>
      <c r="O270" s="15"/>
      <c r="P270" s="15"/>
      <c r="Q270" s="15"/>
      <c r="R270" s="16"/>
    </row>
    <row r="271" spans="1:18">
      <c r="A271" s="69" t="s">
        <v>156</v>
      </c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59"/>
      <c r="R271" s="8"/>
    </row>
    <row r="272" spans="1:18" ht="18">
      <c r="A272" s="71" t="s">
        <v>27</v>
      </c>
      <c r="B272" s="72"/>
      <c r="C272" s="72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9"/>
      <c r="R272" s="8"/>
    </row>
    <row r="273" spans="1:18">
      <c r="A273" s="73" t="s">
        <v>157</v>
      </c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59"/>
      <c r="R273" s="8"/>
    </row>
    <row r="274" spans="1:18">
      <c r="A274" s="63">
        <v>1</v>
      </c>
      <c r="B274" s="63" t="s">
        <v>144</v>
      </c>
      <c r="C274" s="12" t="s">
        <v>52</v>
      </c>
      <c r="D274" s="63" t="s">
        <v>30</v>
      </c>
      <c r="E274" s="63">
        <v>2</v>
      </c>
      <c r="F274" s="63" t="s">
        <v>78</v>
      </c>
      <c r="G274" s="63">
        <v>1</v>
      </c>
      <c r="H274" s="63" t="s">
        <v>32</v>
      </c>
      <c r="I274" s="63"/>
      <c r="J274" s="63">
        <v>31</v>
      </c>
      <c r="K274" s="63">
        <v>31</v>
      </c>
      <c r="L274" s="63">
        <v>17</v>
      </c>
      <c r="M274" s="63" t="s">
        <v>32</v>
      </c>
      <c r="N274" s="3">
        <f t="shared" ref="N274:N277" si="157">(IF(F274="OŽ",IF(L274=1,550.8,IF(L274=2,426.38,IF(L274=3,342.14,IF(L274=4,181.44,IF(L274=5,168.48,IF(L274=6,155.52,IF(L274=7,148.5,IF(L274=8,144,0))))))))+IF(L274&lt;=8,0,IF(L274&lt;=16,137.7,IF(L274&lt;=24,108,IF(L274&lt;=32,80.1,IF(L274&lt;=36,52.2,0)))))-IF(L274&lt;=8,0,IF(L274&lt;=16,(L274-9)*2.754,IF(L274&lt;=24,(L274-17)* 2.754,IF(L274&lt;=32,(L274-25)* 2.754,IF(L274&lt;=36,(L274-33)*2.754,0))))),0)+IF(F274="PČ",IF(L274=1,449,IF(L274=2,314.6,IF(L274=3,238,IF(L274=4,172,IF(L274=5,159,IF(L274=6,145,IF(L274=7,132,IF(L274=8,119,0))))))))+IF(L274&lt;=8,0,IF(L274&lt;=16,88,IF(L274&lt;=24,55,IF(L274&lt;=32,22,0))))-IF(L274&lt;=8,0,IF(L274&lt;=16,(L274-9)*2.245,IF(L274&lt;=24,(L274-17)*2.245,IF(L274&lt;=32,(L274-25)*2.245,0)))),0)+IF(F274="PČneol",IF(L274=1,85,IF(L274=2,64.61,IF(L274=3,50.76,IF(L274=4,16.25,IF(L274=5,15,IF(L274=6,13.75,IF(L274=7,12.5,IF(L274=8,11.25,0))))))))+IF(L274&lt;=8,0,IF(L274&lt;=16,9,0))-IF(L274&lt;=8,0,IF(L274&lt;=16,(L274-9)*0.425,0)),0)+IF(F274="PŽ",IF(L274=1,85,IF(L274=2,59.5,IF(L274=3,45,IF(L274=4,32.5,IF(L274=5,30,IF(L274=6,27.5,IF(L274=7,25,IF(L274=8,22.5,0))))))))+IF(L274&lt;=8,0,IF(L274&lt;=16,19,IF(L274&lt;=24,13,IF(L274&lt;=32,8,0))))-IF(L274&lt;=8,0,IF(L274&lt;=16,(L274-9)*0.425,IF(L274&lt;=24,(L274-17)*0.425,IF(L274&lt;=32,(L274-25)*0.425,0)))),0)+IF(F274="EČ",IF(L274=1,204,IF(L274=2,156.24,IF(L274=3,123.84,IF(L274=4,72,IF(L274=5,66,IF(L274=6,60,IF(L274=7,54,IF(L274=8,48,0))))))))+IF(L274&lt;=8,0,IF(L274&lt;=16,40,IF(L274&lt;=24,25,0)))-IF(L274&lt;=8,0,IF(L274&lt;=16,(L274-9)*1.02,IF(L274&lt;=24,(L274-17)*1.02,0))),0)+IF(F274="EČneol",IF(L274=1,68,IF(L274=2,51.69,IF(L274=3,40.61,IF(L274=4,13,IF(L274=5,12,IF(L274=6,11,IF(L274=7,10,IF(L274=8,9,0)))))))))+IF(F274="EŽ",IF(L274=1,68,IF(L274=2,47.6,IF(L274=3,36,IF(L274=4,18,IF(L274=5,16.5,IF(L274=6,15,IF(L274=7,13.5,IF(L274=8,12,0))))))))+IF(L274&lt;=8,0,IF(L274&lt;=16,10,IF(L274&lt;=24,6,0)))-IF(L274&lt;=8,0,IF(L274&lt;=16,(L274-9)*0.34,IF(L274&lt;=24,(L274-17)*0.34,0))),0)+IF(F274="PT",IF(L274=1,68,IF(L274=2,52.08,IF(L274=3,41.28,IF(L274=4,24,IF(L274=5,22,IF(L274=6,20,IF(L274=7,18,IF(L274=8,16,0))))))))+IF(L274&lt;=8,0,IF(L274&lt;=16,13,IF(L274&lt;=24,9,IF(L274&lt;=32,4,0))))-IF(L274&lt;=8,0,IF(L274&lt;=16,(L274-9)*0.34,IF(L274&lt;=24,(L274-17)*0.34,IF(L274&lt;=32,(L274-25)*0.34,0)))),0)+IF(F274="JOŽ",IF(L274=1,85,IF(L274=2,59.5,IF(L274=3,45,IF(L274=4,32.5,IF(L274=5,30,IF(L274=6,27.5,IF(L274=7,25,IF(L274=8,22.5,0))))))))+IF(L274&lt;=8,0,IF(L274&lt;=16,19,IF(L274&lt;=24,13,0)))-IF(L274&lt;=8,0,IF(L274&lt;=16,(L274-9)*0.425,IF(L274&lt;=24,(L274-17)*0.425,0))),0)+IF(F274="JPČ",IF(L274=1,68,IF(L274=2,47.6,IF(L274=3,36,IF(L274=4,26,IF(L274=5,24,IF(L274=6,22,IF(L274=7,20,IF(L274=8,18,0))))))))+IF(L274&lt;=8,0,IF(L274&lt;=16,13,IF(L274&lt;=24,9,0)))-IF(L274&lt;=8,0,IF(L274&lt;=16,(L274-9)*0.34,IF(L274&lt;=24,(L274-17)*0.34,0))),0)+IF(F274="JEČ",IF(L274=1,34,IF(L274=2,26.04,IF(L274=3,20.6,IF(L274=4,12,IF(L274=5,11,IF(L274=6,10,IF(L274=7,9,IF(L274=8,8,0))))))))+IF(L274&lt;=8,0,IF(L274&lt;=16,6,0))-IF(L274&lt;=8,0,IF(L274&lt;=16,(L274-9)*0.17,0)),0)+IF(F274="JEOF",IF(L274=1,34,IF(L274=2,26.04,IF(L274=3,20.6,IF(L274=4,12,IF(L274=5,11,IF(L274=6,10,IF(L274=7,9,IF(L274=8,8,0))))))))+IF(L274&lt;=8,0,IF(L274&lt;=16,6,0))-IF(L274&lt;=8,0,IF(L274&lt;=16,(L274-9)*0.17,0)),0)+IF(F274="JnPČ",IF(L274=1,51,IF(L274=2,35.7,IF(L274=3,27,IF(L274=4,19.5,IF(L274=5,18,IF(L274=6,16.5,IF(L274=7,15,IF(L274=8,13.5,0))))))))+IF(L274&lt;=8,0,IF(L274&lt;=16,10,0))-IF(L274&lt;=8,0,IF(L274&lt;=16,(L274-9)*0.255,0)),0)+IF(F274="JnEČ",IF(L274=1,25.5,IF(L274=2,19.53,IF(L274=3,15.48,IF(L274=4,9,IF(L274=5,8.25,IF(L274=6,7.5,IF(L274=7,6.75,IF(L274=8,6,0))))))))+IF(L274&lt;=8,0,IF(L274&lt;=16,5,0))-IF(L274&lt;=8,0,IF(L274&lt;=16,(L274-9)*0.1275,0)),0)+IF(F274="JčPČ",IF(L274=1,21.25,IF(L274=2,14.5,IF(L274=3,11.5,IF(L274=4,7,IF(L274=5,6.5,IF(L274=6,6,IF(L274=7,5.5,IF(L274=8,5,0))))))))+IF(L274&lt;=8,0,IF(L274&lt;=16,4,0))-IF(L274&lt;=8,0,IF(L274&lt;=16,(L274-9)*0.10625,0)),0)+IF(F274="JčEČ",IF(L274=1,17,IF(L274=2,13.02,IF(L274=3,10.32,IF(L274=4,6,IF(L274=5,5.5,IF(L274=6,5,IF(L274=7,4.5,IF(L274=8,4,0))))))))+IF(L274&lt;=8,0,IF(L274&lt;=16,3,0))-IF(L274&lt;=8,0,IF(L274&lt;=16,(L274-9)*0.085,0)),0)+IF(F274="NEAK",IF(L274=1,11.48,IF(L274=2,8.79,IF(L274=3,6.97,IF(L274=4,4.05,IF(L274=5,3.71,IF(L274=6,3.38,IF(L274=7,3.04,IF(L274=8,2.7,0))))))))+IF(L274&lt;=8,0,IF(L274&lt;=16,2,IF(L274&lt;=24,1.3,0)))-IF(L274&lt;=8,0,IF(L274&lt;=16,(L274-9)*0.0574,IF(L274&lt;=24,(L274-17)*0.0574,0))),0))*IF(L274&lt;0,1,IF(OR(F274="PČ",F274="PŽ",F274="PT"),IF(J274&lt;32,J274/32,1),1))* IF(L274&lt;0,1,IF(OR(F274="EČ",F274="EŽ",F274="JOŽ",F274="JPČ",F274="NEAK"),IF(J274&lt;24,J274/24,1),1))*IF(L274&lt;0,1,IF(OR(F274="PČneol",F274="JEČ",F274="JEOF",F274="JnPČ",F274="JnEČ",F274="JčPČ",F274="JčEČ"),IF(J274&lt;16,J274/16,1),1))*IF(L274&lt;0,1,IF(F274="EČneol",IF(J274&lt;8,J274/8,1),1))</f>
        <v>0</v>
      </c>
      <c r="O274" s="9">
        <f t="shared" ref="O274:O277" si="158">IF(F274="OŽ",N274,IF(H274="Ne",IF(J274*0.3&lt;J274-L274,N274,0),IF(J274*0.1&lt;J274-L274,N274,0)))</f>
        <v>0</v>
      </c>
      <c r="P274" s="4">
        <f t="shared" ref="P274" si="159">IF(O274=0,0,IF(F274="OŽ",IF(L274&gt;35,0,IF(J274&gt;35,(36-L274)*1.836,((36-L274)-(36-J274))*1.836)),0)+IF(F274="PČ",IF(L274&gt;31,0,IF(J274&gt;31,(32-L274)*1.347,((32-L274)-(32-J274))*1.347)),0)+ IF(F274="PČneol",IF(L274&gt;15,0,IF(J274&gt;15,(16-L274)*0.255,((16-L274)-(16-J274))*0.255)),0)+IF(F274="PŽ",IF(L274&gt;31,0,IF(J274&gt;31,(32-L274)*0.255,((32-L274)-(32-J274))*0.255)),0)+IF(F274="EČ",IF(L274&gt;23,0,IF(J274&gt;23,(24-L274)*0.612,((24-L274)-(24-J274))*0.612)),0)+IF(F274="EČneol",IF(L274&gt;7,0,IF(J274&gt;7,(8-L274)*0.204,((8-L274)-(8-J274))*0.204)),0)+IF(F274="EŽ",IF(L274&gt;23,0,IF(J274&gt;23,(24-L274)*0.204,((24-L274)-(24-J274))*0.204)),0)+IF(F274="PT",IF(L274&gt;31,0,IF(J274&gt;31,(32-L274)*0.204,((32-L274)-(32-J274))*0.204)),0)+IF(F274="JOŽ",IF(L274&gt;23,0,IF(J274&gt;23,(24-L274)*0.255,((24-L274)-(24-J274))*0.255)),0)+IF(F274="JPČ",IF(L274&gt;23,0,IF(J274&gt;23,(24-L274)*0.204,((24-L274)-(24-J274))*0.204)),0)+IF(F274="JEČ",IF(L274&gt;15,0,IF(J274&gt;15,(16-L274)*0.102,((16-L274)-(16-J274))*0.102)),0)+IF(F274="JEOF",IF(L274&gt;15,0,IF(J274&gt;15,(16-L274)*0.102,((16-L274)-(16-J274))*0.102)),0)+IF(F274="JnPČ",IF(L274&gt;15,0,IF(J274&gt;15,(16-L274)*0.153,((16-L274)-(16-J274))*0.153)),0)+IF(F274="JnEČ",IF(L274&gt;15,0,IF(J274&gt;15,(16-L274)*0.0765,((16-L274)-(16-J274))*0.0765)),0)+IF(F274="JčPČ",IF(L274&gt;15,0,IF(J274&gt;15,(16-L274)*0.06375,((16-L274)-(16-J274))*0.06375)),0)+IF(F274="JčEČ",IF(L274&gt;15,0,IF(J274&gt;15,(16-L274)*0.051,((16-L274)-(16-J274))*0.051)),0)+IF(F274="NEAK",IF(L274&gt;23,0,IF(J274&gt;23,(24-L274)*0.03444,((24-L274)-(24-J274))*0.03444)),0))</f>
        <v>0</v>
      </c>
      <c r="Q274" s="11">
        <f t="shared" ref="Q274" si="160">IF(ISERROR(P274*100/N274),0,(P274*100/N274))</f>
        <v>0</v>
      </c>
      <c r="R274" s="10">
        <f t="shared" ref="R274:R277" si="161">IF(Q274&lt;=30,O274+P274,O274+O274*0.3)*IF(G274=1,0.4,IF(G274=2,0.75,IF(G274="1 (kas 4 m. 1 k. nerengiamos)",0.52,1)))*IF(D274="olimpinė",1,IF(M274="Ne",0.5,1))*IF(OR(A$5="Lietuvos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federacija"),IF(OR(J274&lt;8,K274&lt;16),0,1),1)*E274*IF(I274&lt;=1,1,1/I274)*IF(OR(A$5="Lietuvos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5" spans="1:18">
      <c r="A275" s="63">
        <v>2</v>
      </c>
      <c r="B275" s="63" t="s">
        <v>145</v>
      </c>
      <c r="C275" s="12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3">
        <f t="shared" si="157"/>
        <v>0</v>
      </c>
      <c r="O275" s="9">
        <f t="shared" si="158"/>
        <v>0</v>
      </c>
      <c r="P275" s="4">
        <f t="shared" ref="P275:P277" si="162">IF(O275=0,0,IF(F275="OŽ",IF(L275&gt;35,0,IF(J275&gt;35,(36-L275)*1.836,((36-L275)-(36-J275))*1.836)),0)+IF(F275="PČ",IF(L275&gt;31,0,IF(J275&gt;31,(32-L275)*1.347,((32-L275)-(32-J275))*1.347)),0)+ IF(F275="PČneol",IF(L275&gt;15,0,IF(J275&gt;15,(16-L275)*0.255,((16-L275)-(16-J275))*0.255)),0)+IF(F275="PŽ",IF(L275&gt;31,0,IF(J275&gt;31,(32-L275)*0.255,((32-L275)-(32-J275))*0.255)),0)+IF(F275="EČ",IF(L275&gt;23,0,IF(J275&gt;23,(24-L275)*0.612,((24-L275)-(24-J275))*0.612)),0)+IF(F275="EČneol",IF(L275&gt;7,0,IF(J275&gt;7,(8-L275)*0.204,((8-L275)-(8-J275))*0.204)),0)+IF(F275="EŽ",IF(L275&gt;23,0,IF(J275&gt;23,(24-L275)*0.204,((24-L275)-(24-J275))*0.204)),0)+IF(F275="PT",IF(L275&gt;31,0,IF(J275&gt;31,(32-L275)*0.204,((32-L275)-(32-J275))*0.204)),0)+IF(F275="JOŽ",IF(L275&gt;23,0,IF(J275&gt;23,(24-L275)*0.255,((24-L275)-(24-J275))*0.255)),0)+IF(F275="JPČ",IF(L275&gt;23,0,IF(J275&gt;23,(24-L275)*0.204,((24-L275)-(24-J275))*0.204)),0)+IF(F275="JEČ",IF(L275&gt;15,0,IF(J275&gt;15,(16-L275)*0.102,((16-L275)-(16-J275))*0.102)),0)+IF(F275="JEOF",IF(L275&gt;15,0,IF(J275&gt;15,(16-L275)*0.102,((16-L275)-(16-J275))*0.102)),0)+IF(F275="JnPČ",IF(L275&gt;15,0,IF(J275&gt;15,(16-L275)*0.153,((16-L275)-(16-J275))*0.153)),0)+IF(F275="JnEČ",IF(L275&gt;15,0,IF(J275&gt;15,(16-L275)*0.0765,((16-L275)-(16-J275))*0.0765)),0)+IF(F275="JčPČ",IF(L275&gt;15,0,IF(J275&gt;15,(16-L275)*0.06375,((16-L275)-(16-J275))*0.06375)),0)+IF(F275="JčEČ",IF(L275&gt;15,0,IF(J275&gt;15,(16-L275)*0.051,((16-L275)-(16-J275))*0.051)),0)+IF(F275="NEAK",IF(L275&gt;23,0,IF(J275&gt;23,(24-L275)*0.03444,((24-L275)-(24-J275))*0.03444)),0))</f>
        <v>0</v>
      </c>
      <c r="Q275" s="11">
        <f t="shared" ref="Q275:Q277" si="163">IF(ISERROR(P275*100/N275),0,(P275*100/N275))</f>
        <v>0</v>
      </c>
      <c r="R275" s="10">
        <f t="shared" si="161"/>
        <v>0</v>
      </c>
    </row>
    <row r="276" spans="1:18">
      <c r="A276" s="63">
        <v>3</v>
      </c>
      <c r="B276" s="63"/>
      <c r="C276" s="12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3">
        <f t="shared" si="157"/>
        <v>0</v>
      </c>
      <c r="O276" s="9">
        <f t="shared" si="158"/>
        <v>0</v>
      </c>
      <c r="P276" s="4">
        <f t="shared" si="162"/>
        <v>0</v>
      </c>
      <c r="Q276" s="11">
        <f t="shared" si="163"/>
        <v>0</v>
      </c>
      <c r="R276" s="10">
        <f t="shared" si="161"/>
        <v>0</v>
      </c>
    </row>
    <row r="277" spans="1:18">
      <c r="A277" s="63">
        <v>4</v>
      </c>
      <c r="B277" s="63"/>
      <c r="C277" s="12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3">
        <f t="shared" si="157"/>
        <v>0</v>
      </c>
      <c r="O277" s="9">
        <f t="shared" si="158"/>
        <v>0</v>
      </c>
      <c r="P277" s="4">
        <f t="shared" si="162"/>
        <v>0</v>
      </c>
      <c r="Q277" s="11">
        <f t="shared" si="163"/>
        <v>0</v>
      </c>
      <c r="R277" s="10">
        <f t="shared" si="161"/>
        <v>0</v>
      </c>
    </row>
    <row r="278" spans="1:18">
      <c r="A278" s="75" t="s">
        <v>36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7"/>
      <c r="R278" s="10">
        <f>SUM(R274:R277)</f>
        <v>0</v>
      </c>
    </row>
    <row r="279" spans="1:18" ht="15.75">
      <c r="A279" s="24" t="s">
        <v>158</v>
      </c>
      <c r="B279" s="24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6"/>
    </row>
    <row r="280" spans="1:18">
      <c r="A280" s="49" t="s">
        <v>48</v>
      </c>
      <c r="B280" s="49"/>
      <c r="C280" s="49"/>
      <c r="D280" s="49"/>
      <c r="E280" s="49"/>
      <c r="F280" s="49"/>
      <c r="G280" s="49"/>
      <c r="H280" s="49"/>
      <c r="I280" s="49"/>
      <c r="J280" s="15"/>
      <c r="K280" s="15"/>
      <c r="L280" s="15"/>
      <c r="M280" s="15"/>
      <c r="N280" s="15"/>
      <c r="O280" s="15"/>
      <c r="P280" s="15"/>
      <c r="Q280" s="15"/>
      <c r="R280" s="16"/>
    </row>
    <row r="281" spans="1:18" s="8" customFormat="1">
      <c r="A281" s="49"/>
      <c r="B281" s="49"/>
      <c r="C281" s="49"/>
      <c r="D281" s="49"/>
      <c r="E281" s="49"/>
      <c r="F281" s="49"/>
      <c r="G281" s="49"/>
      <c r="H281" s="49"/>
      <c r="I281" s="49"/>
      <c r="J281" s="15"/>
      <c r="K281" s="15"/>
      <c r="L281" s="15"/>
      <c r="M281" s="15"/>
      <c r="N281" s="15"/>
      <c r="O281" s="15"/>
      <c r="P281" s="15"/>
      <c r="Q281" s="15"/>
      <c r="R281" s="16"/>
    </row>
    <row r="282" spans="1:18">
      <c r="A282" s="69" t="s">
        <v>159</v>
      </c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59"/>
      <c r="R282" s="8"/>
    </row>
    <row r="283" spans="1:18" ht="18">
      <c r="A283" s="71" t="s">
        <v>27</v>
      </c>
      <c r="B283" s="72"/>
      <c r="C283" s="72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9"/>
      <c r="R283" s="8"/>
    </row>
    <row r="284" spans="1:18">
      <c r="A284" s="73" t="s">
        <v>160</v>
      </c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59"/>
      <c r="R284" s="8"/>
    </row>
    <row r="285" spans="1:18">
      <c r="A285" s="63">
        <v>1</v>
      </c>
      <c r="B285" s="63" t="s">
        <v>94</v>
      </c>
      <c r="C285" s="12" t="s">
        <v>29</v>
      </c>
      <c r="D285" s="63" t="s">
        <v>30</v>
      </c>
      <c r="E285" s="63">
        <v>2</v>
      </c>
      <c r="F285" s="63" t="s">
        <v>31</v>
      </c>
      <c r="G285" s="63">
        <v>1</v>
      </c>
      <c r="H285" s="63" t="s">
        <v>43</v>
      </c>
      <c r="I285" s="63"/>
      <c r="J285" s="63">
        <v>23</v>
      </c>
      <c r="K285" s="63">
        <v>11</v>
      </c>
      <c r="L285" s="63">
        <v>2</v>
      </c>
      <c r="M285" s="63" t="s">
        <v>32</v>
      </c>
      <c r="N285" s="3">
        <f t="shared" ref="N285:N288" si="164">(IF(F285="OŽ",IF(L285=1,550.8,IF(L285=2,426.38,IF(L285=3,342.14,IF(L285=4,181.44,IF(L285=5,168.48,IF(L285=6,155.52,IF(L285=7,148.5,IF(L285=8,144,0))))))))+IF(L285&lt;=8,0,IF(L285&lt;=16,137.7,IF(L285&lt;=24,108,IF(L285&lt;=32,80.1,IF(L285&lt;=36,52.2,0)))))-IF(L285&lt;=8,0,IF(L285&lt;=16,(L285-9)*2.754,IF(L285&lt;=24,(L285-17)* 2.754,IF(L285&lt;=32,(L285-25)* 2.754,IF(L285&lt;=36,(L285-33)*2.754,0))))),0)+IF(F285="PČ",IF(L285=1,449,IF(L285=2,314.6,IF(L285=3,238,IF(L285=4,172,IF(L285=5,159,IF(L285=6,145,IF(L285=7,132,IF(L285=8,119,0))))))))+IF(L285&lt;=8,0,IF(L285&lt;=16,88,IF(L285&lt;=24,55,IF(L285&lt;=32,22,0))))-IF(L285&lt;=8,0,IF(L285&lt;=16,(L285-9)*2.245,IF(L285&lt;=24,(L285-17)*2.245,IF(L285&lt;=32,(L285-25)*2.245,0)))),0)+IF(F285="PČneol",IF(L285=1,85,IF(L285=2,64.61,IF(L285=3,50.76,IF(L285=4,16.25,IF(L285=5,15,IF(L285=6,13.75,IF(L285=7,12.5,IF(L285=8,11.25,0))))))))+IF(L285&lt;=8,0,IF(L285&lt;=16,9,0))-IF(L285&lt;=8,0,IF(L285&lt;=16,(L285-9)*0.425,0)),0)+IF(F285="PŽ",IF(L285=1,85,IF(L285=2,59.5,IF(L285=3,45,IF(L285=4,32.5,IF(L285=5,30,IF(L285=6,27.5,IF(L285=7,25,IF(L285=8,22.5,0))))))))+IF(L285&lt;=8,0,IF(L285&lt;=16,19,IF(L285&lt;=24,13,IF(L285&lt;=32,8,0))))-IF(L285&lt;=8,0,IF(L285&lt;=16,(L285-9)*0.425,IF(L285&lt;=24,(L285-17)*0.425,IF(L285&lt;=32,(L285-25)*0.425,0)))),0)+IF(F285="EČ",IF(L285=1,204,IF(L285=2,156.24,IF(L285=3,123.84,IF(L285=4,72,IF(L285=5,66,IF(L285=6,60,IF(L285=7,54,IF(L285=8,48,0))))))))+IF(L285&lt;=8,0,IF(L285&lt;=16,40,IF(L285&lt;=24,25,0)))-IF(L285&lt;=8,0,IF(L285&lt;=16,(L285-9)*1.02,IF(L285&lt;=24,(L285-17)*1.02,0))),0)+IF(F285="EČneol",IF(L285=1,68,IF(L285=2,51.69,IF(L285=3,40.61,IF(L285=4,13,IF(L285=5,12,IF(L285=6,11,IF(L285=7,10,IF(L285=8,9,0)))))))))+IF(F285="EŽ",IF(L285=1,68,IF(L285=2,47.6,IF(L285=3,36,IF(L285=4,18,IF(L285=5,16.5,IF(L285=6,15,IF(L285=7,13.5,IF(L285=8,12,0))))))))+IF(L285&lt;=8,0,IF(L285&lt;=16,10,IF(L285&lt;=24,6,0)))-IF(L285&lt;=8,0,IF(L285&lt;=16,(L285-9)*0.34,IF(L285&lt;=24,(L285-17)*0.34,0))),0)+IF(F285="PT",IF(L285=1,68,IF(L285=2,52.08,IF(L285=3,41.28,IF(L285=4,24,IF(L285=5,22,IF(L285=6,20,IF(L285=7,18,IF(L285=8,16,0))))))))+IF(L285&lt;=8,0,IF(L285&lt;=16,13,IF(L285&lt;=24,9,IF(L285&lt;=32,4,0))))-IF(L285&lt;=8,0,IF(L285&lt;=16,(L285-9)*0.34,IF(L285&lt;=24,(L285-17)*0.34,IF(L285&lt;=32,(L285-25)*0.34,0)))),0)+IF(F285="JOŽ",IF(L285=1,85,IF(L285=2,59.5,IF(L285=3,45,IF(L285=4,32.5,IF(L285=5,30,IF(L285=6,27.5,IF(L285=7,25,IF(L285=8,22.5,0))))))))+IF(L285&lt;=8,0,IF(L285&lt;=16,19,IF(L285&lt;=24,13,0)))-IF(L285&lt;=8,0,IF(L285&lt;=16,(L285-9)*0.425,IF(L285&lt;=24,(L285-17)*0.425,0))),0)+IF(F285="JPČ",IF(L285=1,68,IF(L285=2,47.6,IF(L285=3,36,IF(L285=4,26,IF(L285=5,24,IF(L285=6,22,IF(L285=7,20,IF(L285=8,18,0))))))))+IF(L285&lt;=8,0,IF(L285&lt;=16,13,IF(L285&lt;=24,9,0)))-IF(L285&lt;=8,0,IF(L285&lt;=16,(L285-9)*0.34,IF(L285&lt;=24,(L285-17)*0.34,0))),0)+IF(F285="JEČ",IF(L285=1,34,IF(L285=2,26.04,IF(L285=3,20.6,IF(L285=4,12,IF(L285=5,11,IF(L285=6,10,IF(L285=7,9,IF(L285=8,8,0))))))))+IF(L285&lt;=8,0,IF(L285&lt;=16,6,0))-IF(L285&lt;=8,0,IF(L285&lt;=16,(L285-9)*0.17,0)),0)+IF(F285="JEOF",IF(L285=1,34,IF(L285=2,26.04,IF(L285=3,20.6,IF(L285=4,12,IF(L285=5,11,IF(L285=6,10,IF(L285=7,9,IF(L285=8,8,0))))))))+IF(L285&lt;=8,0,IF(L285&lt;=16,6,0))-IF(L285&lt;=8,0,IF(L285&lt;=16,(L285-9)*0.17,0)),0)+IF(F285="JnPČ",IF(L285=1,51,IF(L285=2,35.7,IF(L285=3,27,IF(L285=4,19.5,IF(L285=5,18,IF(L285=6,16.5,IF(L285=7,15,IF(L285=8,13.5,0))))))))+IF(L285&lt;=8,0,IF(L285&lt;=16,10,0))-IF(L285&lt;=8,0,IF(L285&lt;=16,(L285-9)*0.255,0)),0)+IF(F285="JnEČ",IF(L285=1,25.5,IF(L285=2,19.53,IF(L285=3,15.48,IF(L285=4,9,IF(L285=5,8.25,IF(L285=6,7.5,IF(L285=7,6.75,IF(L285=8,6,0))))))))+IF(L285&lt;=8,0,IF(L285&lt;=16,5,0))-IF(L285&lt;=8,0,IF(L285&lt;=16,(L285-9)*0.1275,0)),0)+IF(F285="JčPČ",IF(L285=1,21.25,IF(L285=2,14.5,IF(L285=3,11.5,IF(L285=4,7,IF(L285=5,6.5,IF(L285=6,6,IF(L285=7,5.5,IF(L285=8,5,0))))))))+IF(L285&lt;=8,0,IF(L285&lt;=16,4,0))-IF(L285&lt;=8,0,IF(L285&lt;=16,(L285-9)*0.10625,0)),0)+IF(F285="JčEČ",IF(L285=1,17,IF(L285=2,13.02,IF(L285=3,10.32,IF(L285=4,6,IF(L285=5,5.5,IF(L285=6,5,IF(L285=7,4.5,IF(L285=8,4,0))))))))+IF(L285&lt;=8,0,IF(L285&lt;=16,3,0))-IF(L285&lt;=8,0,IF(L285&lt;=16,(L285-9)*0.085,0)),0)+IF(F285="NEAK",IF(L285=1,11.48,IF(L285=2,8.79,IF(L285=3,6.97,IF(L285=4,4.05,IF(L285=5,3.71,IF(L285=6,3.38,IF(L285=7,3.04,IF(L285=8,2.7,0))))))))+IF(L285&lt;=8,0,IF(L285&lt;=16,2,IF(L285&lt;=24,1.3,0)))-IF(L285&lt;=8,0,IF(L285&lt;=16,(L285-9)*0.0574,IF(L285&lt;=24,(L285-17)*0.0574,0))),0))*IF(L285&lt;0,1,IF(OR(F285="PČ",F285="PŽ",F285="PT"),IF(J285&lt;32,J285/32,1),1))* IF(L285&lt;0,1,IF(OR(F285="EČ",F285="EŽ",F285="JOŽ",F285="JPČ",F285="NEAK"),IF(J285&lt;24,J285/24,1),1))*IF(L285&lt;0,1,IF(OR(F285="PČneol",F285="JEČ",F285="JEOF",F285="JnPČ",F285="JnEČ",F285="JčPČ",F285="JčEČ"),IF(J285&lt;16,J285/16,1),1))*IF(L285&lt;0,1,IF(F285="EČneol",IF(J285&lt;8,J285/8,1),1))</f>
        <v>64.61</v>
      </c>
      <c r="O285" s="9">
        <f t="shared" ref="O285:O288" si="165">IF(F285="OŽ",N285,IF(H285="Ne",IF(J285*0.3&lt;J285-L285,N285,0),IF(J285*0.1&lt;J285-L285,N285,0)))</f>
        <v>64.61</v>
      </c>
      <c r="P285" s="4">
        <f t="shared" ref="P285" si="166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3.5700000000000003</v>
      </c>
      <c r="Q285" s="11">
        <f t="shared" ref="Q285" si="167">IF(ISERROR(P285*100/N285),0,(P285*100/N285))</f>
        <v>5.52546045503792</v>
      </c>
      <c r="R285" s="10">
        <f t="shared" ref="R285:R288" si="168">IF(Q285&lt;=30,O285+P285,O285+O285*0.3)*IF(G285=1,0.4,IF(G285=2,0.75,IF(G285="1 (kas 4 m. 1 k. nerengiamos)",0.52,1)))*IF(D285="olimpinė",1,IF(M285="Ne",0.5,1))*IF(OR(A$5="Lietuvos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federacija"),IF(OR(J285&lt;8,K285&lt;16),0,1),1)*E285*IF(I285&lt;=1,1,1/I285)*IF(OR(A$5="Lietuvos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86" spans="1:18">
      <c r="A286" s="63">
        <v>2</v>
      </c>
      <c r="B286" s="63" t="s">
        <v>95</v>
      </c>
      <c r="C286" s="12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3">
        <f t="shared" si="164"/>
        <v>0</v>
      </c>
      <c r="O286" s="9">
        <f t="shared" si="165"/>
        <v>0</v>
      </c>
      <c r="P286" s="4">
        <f t="shared" ref="P286:P288" si="169">IF(O286=0,0,IF(F286="OŽ",IF(L286&gt;35,0,IF(J286&gt;35,(36-L286)*1.836,((36-L286)-(36-J286))*1.836)),0)+IF(F286="PČ",IF(L286&gt;31,0,IF(J286&gt;31,(32-L286)*1.347,((32-L286)-(32-J286))*1.347)),0)+ IF(F286="PČneol",IF(L286&gt;15,0,IF(J286&gt;15,(16-L286)*0.255,((16-L286)-(16-J286))*0.255)),0)+IF(F286="PŽ",IF(L286&gt;31,0,IF(J286&gt;31,(32-L286)*0.255,((32-L286)-(32-J286))*0.255)),0)+IF(F286="EČ",IF(L286&gt;23,0,IF(J286&gt;23,(24-L286)*0.612,((24-L286)-(24-J286))*0.612)),0)+IF(F286="EČneol",IF(L286&gt;7,0,IF(J286&gt;7,(8-L286)*0.204,((8-L286)-(8-J286))*0.204)),0)+IF(F286="EŽ",IF(L286&gt;23,0,IF(J286&gt;23,(24-L286)*0.204,((24-L286)-(24-J286))*0.204)),0)+IF(F286="PT",IF(L286&gt;31,0,IF(J286&gt;31,(32-L286)*0.204,((32-L286)-(32-J286))*0.204)),0)+IF(F286="JOŽ",IF(L286&gt;23,0,IF(J286&gt;23,(24-L286)*0.255,((24-L286)-(24-J286))*0.255)),0)+IF(F286="JPČ",IF(L286&gt;23,0,IF(J286&gt;23,(24-L286)*0.204,((24-L286)-(24-J286))*0.204)),0)+IF(F286="JEČ",IF(L286&gt;15,0,IF(J286&gt;15,(16-L286)*0.102,((16-L286)-(16-J286))*0.102)),0)+IF(F286="JEOF",IF(L286&gt;15,0,IF(J286&gt;15,(16-L286)*0.102,((16-L286)-(16-J286))*0.102)),0)+IF(F286="JnPČ",IF(L286&gt;15,0,IF(J286&gt;15,(16-L286)*0.153,((16-L286)-(16-J286))*0.153)),0)+IF(F286="JnEČ",IF(L286&gt;15,0,IF(J286&gt;15,(16-L286)*0.0765,((16-L286)-(16-J286))*0.0765)),0)+IF(F286="JčPČ",IF(L286&gt;15,0,IF(J286&gt;15,(16-L286)*0.06375,((16-L286)-(16-J286))*0.06375)),0)+IF(F286="JčEČ",IF(L286&gt;15,0,IF(J286&gt;15,(16-L286)*0.051,((16-L286)-(16-J286))*0.051)),0)+IF(F286="NEAK",IF(L286&gt;23,0,IF(J286&gt;23,(24-L286)*0.03444,((24-L286)-(24-J286))*0.03444)),0))</f>
        <v>0</v>
      </c>
      <c r="Q286" s="11">
        <f t="shared" ref="Q286:Q288" si="170">IF(ISERROR(P286*100/N286),0,(P286*100/N286))</f>
        <v>0</v>
      </c>
      <c r="R286" s="10">
        <f t="shared" si="168"/>
        <v>0</v>
      </c>
    </row>
    <row r="287" spans="1:18">
      <c r="A287" s="63">
        <v>3</v>
      </c>
      <c r="B287" s="63"/>
      <c r="C287" s="12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3">
        <f t="shared" si="164"/>
        <v>0</v>
      </c>
      <c r="O287" s="9">
        <f t="shared" si="165"/>
        <v>0</v>
      </c>
      <c r="P287" s="4">
        <f t="shared" si="169"/>
        <v>0</v>
      </c>
      <c r="Q287" s="11">
        <f t="shared" si="170"/>
        <v>0</v>
      </c>
      <c r="R287" s="10">
        <f t="shared" si="168"/>
        <v>0</v>
      </c>
    </row>
    <row r="288" spans="1:18">
      <c r="A288" s="63">
        <v>4</v>
      </c>
      <c r="B288" s="63"/>
      <c r="C288" s="12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3">
        <f t="shared" si="164"/>
        <v>0</v>
      </c>
      <c r="O288" s="9">
        <f t="shared" si="165"/>
        <v>0</v>
      </c>
      <c r="P288" s="4">
        <f t="shared" si="169"/>
        <v>0</v>
      </c>
      <c r="Q288" s="11">
        <f t="shared" si="170"/>
        <v>0</v>
      </c>
      <c r="R288" s="10">
        <f t="shared" si="168"/>
        <v>0</v>
      </c>
    </row>
    <row r="289" spans="1:18">
      <c r="A289" s="75" t="s">
        <v>36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7"/>
      <c r="R289" s="10">
        <f>SUM(R285:R288)</f>
        <v>0</v>
      </c>
    </row>
    <row r="290" spans="1:18" ht="15.75">
      <c r="A290" s="24" t="s">
        <v>161</v>
      </c>
      <c r="B290" s="24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6"/>
    </row>
    <row r="291" spans="1:18">
      <c r="A291" s="49" t="s">
        <v>48</v>
      </c>
      <c r="B291" s="49"/>
      <c r="C291" s="49"/>
      <c r="D291" s="49"/>
      <c r="E291" s="49"/>
      <c r="F291" s="49"/>
      <c r="G291" s="49"/>
      <c r="H291" s="49"/>
      <c r="I291" s="49"/>
      <c r="J291" s="15"/>
      <c r="K291" s="15"/>
      <c r="L291" s="15"/>
      <c r="M291" s="15"/>
      <c r="N291" s="15"/>
      <c r="O291" s="15"/>
      <c r="P291" s="15"/>
      <c r="Q291" s="15"/>
      <c r="R291" s="16"/>
    </row>
    <row r="292" spans="1:18" s="8" customFormat="1">
      <c r="A292" s="49"/>
      <c r="B292" s="49"/>
      <c r="C292" s="49"/>
      <c r="D292" s="49"/>
      <c r="E292" s="49"/>
      <c r="F292" s="49"/>
      <c r="G292" s="49"/>
      <c r="H292" s="49"/>
      <c r="I292" s="49"/>
      <c r="J292" s="15"/>
      <c r="K292" s="15"/>
      <c r="L292" s="15"/>
      <c r="M292" s="15"/>
      <c r="N292" s="15"/>
      <c r="O292" s="15"/>
      <c r="P292" s="15"/>
      <c r="Q292" s="15"/>
      <c r="R292" s="16"/>
    </row>
    <row r="293" spans="1:18">
      <c r="A293" s="69" t="s">
        <v>162</v>
      </c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59"/>
      <c r="R293" s="8"/>
    </row>
    <row r="294" spans="1:18" ht="18">
      <c r="A294" s="71" t="s">
        <v>27</v>
      </c>
      <c r="B294" s="72"/>
      <c r="C294" s="72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9"/>
      <c r="R294" s="8"/>
    </row>
    <row r="295" spans="1:18">
      <c r="A295" s="73" t="s">
        <v>163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59"/>
      <c r="R295" s="8"/>
    </row>
    <row r="296" spans="1:18">
      <c r="A296" s="63">
        <v>1</v>
      </c>
      <c r="B296" s="63" t="s">
        <v>28</v>
      </c>
      <c r="C296" s="12" t="s">
        <v>29</v>
      </c>
      <c r="D296" s="63" t="s">
        <v>30</v>
      </c>
      <c r="E296" s="63">
        <v>2</v>
      </c>
      <c r="F296" s="63" t="s">
        <v>99</v>
      </c>
      <c r="G296" s="63">
        <v>1</v>
      </c>
      <c r="H296" s="63" t="s">
        <v>32</v>
      </c>
      <c r="I296" s="63"/>
      <c r="J296" s="63">
        <v>60</v>
      </c>
      <c r="K296" s="63">
        <v>35</v>
      </c>
      <c r="L296" s="63">
        <v>2</v>
      </c>
      <c r="M296" s="63" t="s">
        <v>32</v>
      </c>
      <c r="N296" s="3">
        <f t="shared" ref="N296:N299" si="171">(IF(F296="OŽ",IF(L296=1,550.8,IF(L296=2,426.38,IF(L296=3,342.14,IF(L296=4,181.44,IF(L296=5,168.48,IF(L296=6,155.52,IF(L296=7,148.5,IF(L296=8,144,0))))))))+IF(L296&lt;=8,0,IF(L296&lt;=16,137.7,IF(L296&lt;=24,108,IF(L296&lt;=32,80.1,IF(L296&lt;=36,52.2,0)))))-IF(L296&lt;=8,0,IF(L296&lt;=16,(L296-9)*2.754,IF(L296&lt;=24,(L296-17)* 2.754,IF(L296&lt;=32,(L296-25)* 2.754,IF(L296&lt;=36,(L296-33)*2.754,0))))),0)+IF(F296="PČ",IF(L296=1,449,IF(L296=2,314.6,IF(L296=3,238,IF(L296=4,172,IF(L296=5,159,IF(L296=6,145,IF(L296=7,132,IF(L296=8,119,0))))))))+IF(L296&lt;=8,0,IF(L296&lt;=16,88,IF(L296&lt;=24,55,IF(L296&lt;=32,22,0))))-IF(L296&lt;=8,0,IF(L296&lt;=16,(L296-9)*2.245,IF(L296&lt;=24,(L296-17)*2.245,IF(L296&lt;=32,(L296-25)*2.245,0)))),0)+IF(F296="PČneol",IF(L296=1,85,IF(L296=2,64.61,IF(L296=3,50.76,IF(L296=4,16.25,IF(L296=5,15,IF(L296=6,13.75,IF(L296=7,12.5,IF(L296=8,11.25,0))))))))+IF(L296&lt;=8,0,IF(L296&lt;=16,9,0))-IF(L296&lt;=8,0,IF(L296&lt;=16,(L296-9)*0.425,0)),0)+IF(F296="PŽ",IF(L296=1,85,IF(L296=2,59.5,IF(L296=3,45,IF(L296=4,32.5,IF(L296=5,30,IF(L296=6,27.5,IF(L296=7,25,IF(L296=8,22.5,0))))))))+IF(L296&lt;=8,0,IF(L296&lt;=16,19,IF(L296&lt;=24,13,IF(L296&lt;=32,8,0))))-IF(L296&lt;=8,0,IF(L296&lt;=16,(L296-9)*0.425,IF(L296&lt;=24,(L296-17)*0.425,IF(L296&lt;=32,(L296-25)*0.425,0)))),0)+IF(F296="EČ",IF(L296=1,204,IF(L296=2,156.24,IF(L296=3,123.84,IF(L296=4,72,IF(L296=5,66,IF(L296=6,60,IF(L296=7,54,IF(L296=8,48,0))))))))+IF(L296&lt;=8,0,IF(L296&lt;=16,40,IF(L296&lt;=24,25,0)))-IF(L296&lt;=8,0,IF(L296&lt;=16,(L296-9)*1.02,IF(L296&lt;=24,(L296-17)*1.02,0))),0)+IF(F296="EČneol",IF(L296=1,68,IF(L296=2,51.69,IF(L296=3,40.61,IF(L296=4,13,IF(L296=5,12,IF(L296=6,11,IF(L296=7,10,IF(L296=8,9,0)))))))))+IF(F296="EŽ",IF(L296=1,68,IF(L296=2,47.6,IF(L296=3,36,IF(L296=4,18,IF(L296=5,16.5,IF(L296=6,15,IF(L296=7,13.5,IF(L296=8,12,0))))))))+IF(L296&lt;=8,0,IF(L296&lt;=16,10,IF(L296&lt;=24,6,0)))-IF(L296&lt;=8,0,IF(L296&lt;=16,(L296-9)*0.34,IF(L296&lt;=24,(L296-17)*0.34,0))),0)+IF(F296="PT",IF(L296=1,68,IF(L296=2,52.08,IF(L296=3,41.28,IF(L296=4,24,IF(L296=5,22,IF(L296=6,20,IF(L296=7,18,IF(L296=8,16,0))))))))+IF(L296&lt;=8,0,IF(L296&lt;=16,13,IF(L296&lt;=24,9,IF(L296&lt;=32,4,0))))-IF(L296&lt;=8,0,IF(L296&lt;=16,(L296-9)*0.34,IF(L296&lt;=24,(L296-17)*0.34,IF(L296&lt;=32,(L296-25)*0.34,0)))),0)+IF(F296="JOŽ",IF(L296=1,85,IF(L296=2,59.5,IF(L296=3,45,IF(L296=4,32.5,IF(L296=5,30,IF(L296=6,27.5,IF(L296=7,25,IF(L296=8,22.5,0))))))))+IF(L296&lt;=8,0,IF(L296&lt;=16,19,IF(L296&lt;=24,13,0)))-IF(L296&lt;=8,0,IF(L296&lt;=16,(L296-9)*0.425,IF(L296&lt;=24,(L296-17)*0.425,0))),0)+IF(F296="JPČ",IF(L296=1,68,IF(L296=2,47.6,IF(L296=3,36,IF(L296=4,26,IF(L296=5,24,IF(L296=6,22,IF(L296=7,20,IF(L296=8,18,0))))))))+IF(L296&lt;=8,0,IF(L296&lt;=16,13,IF(L296&lt;=24,9,0)))-IF(L296&lt;=8,0,IF(L296&lt;=16,(L296-9)*0.34,IF(L296&lt;=24,(L296-17)*0.34,0))),0)+IF(F296="JEČ",IF(L296=1,34,IF(L296=2,26.04,IF(L296=3,20.6,IF(L296=4,12,IF(L296=5,11,IF(L296=6,10,IF(L296=7,9,IF(L296=8,8,0))))))))+IF(L296&lt;=8,0,IF(L296&lt;=16,6,0))-IF(L296&lt;=8,0,IF(L296&lt;=16,(L296-9)*0.17,0)),0)+IF(F296="JEOF",IF(L296=1,34,IF(L296=2,26.04,IF(L296=3,20.6,IF(L296=4,12,IF(L296=5,11,IF(L296=6,10,IF(L296=7,9,IF(L296=8,8,0))))))))+IF(L296&lt;=8,0,IF(L296&lt;=16,6,0))-IF(L296&lt;=8,0,IF(L296&lt;=16,(L296-9)*0.17,0)),0)+IF(F296="JnPČ",IF(L296=1,51,IF(L296=2,35.7,IF(L296=3,27,IF(L296=4,19.5,IF(L296=5,18,IF(L296=6,16.5,IF(L296=7,15,IF(L296=8,13.5,0))))))))+IF(L296&lt;=8,0,IF(L296&lt;=16,10,0))-IF(L296&lt;=8,0,IF(L296&lt;=16,(L296-9)*0.255,0)),0)+IF(F296="JnEČ",IF(L296=1,25.5,IF(L296=2,19.53,IF(L296=3,15.48,IF(L296=4,9,IF(L296=5,8.25,IF(L296=6,7.5,IF(L296=7,6.75,IF(L296=8,6,0))))))))+IF(L296&lt;=8,0,IF(L296&lt;=16,5,0))-IF(L296&lt;=8,0,IF(L296&lt;=16,(L296-9)*0.1275,0)),0)+IF(F296="JčPČ",IF(L296=1,21.25,IF(L296=2,14.5,IF(L296=3,11.5,IF(L296=4,7,IF(L296=5,6.5,IF(L296=6,6,IF(L296=7,5.5,IF(L296=8,5,0))))))))+IF(L296&lt;=8,0,IF(L296&lt;=16,4,0))-IF(L296&lt;=8,0,IF(L296&lt;=16,(L296-9)*0.10625,0)),0)+IF(F296="JčEČ",IF(L296=1,17,IF(L296=2,13.02,IF(L296=3,10.32,IF(L296=4,6,IF(L296=5,5.5,IF(L296=6,5,IF(L296=7,4.5,IF(L296=8,4,0))))))))+IF(L296&lt;=8,0,IF(L296&lt;=16,3,0))-IF(L296&lt;=8,0,IF(L296&lt;=16,(L296-9)*0.085,0)),0)+IF(F296="NEAK",IF(L296=1,11.48,IF(L296=2,8.79,IF(L296=3,6.97,IF(L296=4,4.05,IF(L296=5,3.71,IF(L296=6,3.38,IF(L296=7,3.04,IF(L296=8,2.7,0))))))))+IF(L296&lt;=8,0,IF(L296&lt;=16,2,IF(L296&lt;=24,1.3,0)))-IF(L296&lt;=8,0,IF(L296&lt;=16,(L296-9)*0.0574,IF(L296&lt;=24,(L296-17)*0.0574,0))),0))*IF(L296&lt;0,1,IF(OR(F296="PČ",F296="PŽ",F296="PT"),IF(J296&lt;32,J296/32,1),1))* IF(L296&lt;0,1,IF(OR(F296="EČ",F296="EŽ",F296="JOŽ",F296="JPČ",F296="NEAK"),IF(J296&lt;24,J296/24,1),1))*IF(L296&lt;0,1,IF(OR(F296="PČneol",F296="JEČ",F296="JEOF",F296="JnPČ",F296="JnEČ",F296="JčPČ",F296="JčEČ"),IF(J296&lt;16,J296/16,1),1))*IF(L296&lt;0,1,IF(F296="EČneol",IF(J296&lt;8,J296/8,1),1))</f>
        <v>51.69</v>
      </c>
      <c r="O296" s="9">
        <f t="shared" ref="O296:O299" si="172">IF(F296="OŽ",N296,IF(H296="Ne",IF(J296*0.3&lt;J296-L296,N296,0),IF(J296*0.1&lt;J296-L296,N296,0)))</f>
        <v>51.69</v>
      </c>
      <c r="P296" s="4">
        <f t="shared" ref="P296" si="173">IF(O296=0,0,IF(F296="OŽ",IF(L296&gt;35,0,IF(J296&gt;35,(36-L296)*1.836,((36-L296)-(36-J296))*1.836)),0)+IF(F296="PČ",IF(L296&gt;31,0,IF(J296&gt;31,(32-L296)*1.347,((32-L296)-(32-J296))*1.347)),0)+ IF(F296="PČneol",IF(L296&gt;15,0,IF(J296&gt;15,(16-L296)*0.255,((16-L296)-(16-J296))*0.255)),0)+IF(F296="PŽ",IF(L296&gt;31,0,IF(J296&gt;31,(32-L296)*0.255,((32-L296)-(32-J296))*0.255)),0)+IF(F296="EČ",IF(L296&gt;23,0,IF(J296&gt;23,(24-L296)*0.612,((24-L296)-(24-J296))*0.612)),0)+IF(F296="EČneol",IF(L296&gt;7,0,IF(J296&gt;7,(8-L296)*0.204,((8-L296)-(8-J296))*0.204)),0)+IF(F296="EŽ",IF(L296&gt;23,0,IF(J296&gt;23,(24-L296)*0.204,((24-L296)-(24-J296))*0.204)),0)+IF(F296="PT",IF(L296&gt;31,0,IF(J296&gt;31,(32-L296)*0.204,((32-L296)-(32-J296))*0.204)),0)+IF(F296="JOŽ",IF(L296&gt;23,0,IF(J296&gt;23,(24-L296)*0.255,((24-L296)-(24-J296))*0.255)),0)+IF(F296="JPČ",IF(L296&gt;23,0,IF(J296&gt;23,(24-L296)*0.204,((24-L296)-(24-J296))*0.204)),0)+IF(F296="JEČ",IF(L296&gt;15,0,IF(J296&gt;15,(16-L296)*0.102,((16-L296)-(16-J296))*0.102)),0)+IF(F296="JEOF",IF(L296&gt;15,0,IF(J296&gt;15,(16-L296)*0.102,((16-L296)-(16-J296))*0.102)),0)+IF(F296="JnPČ",IF(L296&gt;15,0,IF(J296&gt;15,(16-L296)*0.153,((16-L296)-(16-J296))*0.153)),0)+IF(F296="JnEČ",IF(L296&gt;15,0,IF(J296&gt;15,(16-L296)*0.0765,((16-L296)-(16-J296))*0.0765)),0)+IF(F296="JčPČ",IF(L296&gt;15,0,IF(J296&gt;15,(16-L296)*0.06375,((16-L296)-(16-J296))*0.06375)),0)+IF(F296="JčEČ",IF(L296&gt;15,0,IF(J296&gt;15,(16-L296)*0.051,((16-L296)-(16-J296))*0.051)),0)+IF(F296="NEAK",IF(L296&gt;23,0,IF(J296&gt;23,(24-L296)*0.03444,((24-L296)-(24-J296))*0.03444)),0))</f>
        <v>1.224</v>
      </c>
      <c r="Q296" s="11">
        <f t="shared" ref="Q296" si="174">IF(ISERROR(P296*100/N296),0,(P296*100/N296))</f>
        <v>2.3679628554846199</v>
      </c>
      <c r="R296" s="10">
        <f t="shared" ref="R296:R299" si="175">IF(Q296&lt;=30,O296+P296,O296+O296*0.3)*IF(G296=1,0.4,IF(G296=2,0.75,IF(G296="1 (kas 4 m. 1 k. nerengiamos)",0.52,1)))*IF(D296="olimpinė",1,IF(M296="Ne",0.5,1))*IF(OR(A$5="Lietuvos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federacija"),IF(OR(J296&lt;8,K296&lt;16),0,1),1)*E296*IF(I296&lt;=1,1,1/I296)*IF(OR(A$5="Lietuvos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42.331199999999995</v>
      </c>
    </row>
    <row r="297" spans="1:18">
      <c r="A297" s="63">
        <v>2</v>
      </c>
      <c r="B297" s="63" t="s">
        <v>33</v>
      </c>
      <c r="C297" s="12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3">
        <f t="shared" si="171"/>
        <v>0</v>
      </c>
      <c r="O297" s="9">
        <f t="shared" si="172"/>
        <v>0</v>
      </c>
      <c r="P297" s="4">
        <f t="shared" ref="P297:P299" si="176">IF(O297=0,0,IF(F297="OŽ",IF(L297&gt;35,0,IF(J297&gt;35,(36-L297)*1.836,((36-L297)-(36-J297))*1.836)),0)+IF(F297="PČ",IF(L297&gt;31,0,IF(J297&gt;31,(32-L297)*1.347,((32-L297)-(32-J297))*1.347)),0)+ IF(F297="PČneol",IF(L297&gt;15,0,IF(J297&gt;15,(16-L297)*0.255,((16-L297)-(16-J297))*0.255)),0)+IF(F297="PŽ",IF(L297&gt;31,0,IF(J297&gt;31,(32-L297)*0.255,((32-L297)-(32-J297))*0.255)),0)+IF(F297="EČ",IF(L297&gt;23,0,IF(J297&gt;23,(24-L297)*0.612,((24-L297)-(24-J297))*0.612)),0)+IF(F297="EČneol",IF(L297&gt;7,0,IF(J297&gt;7,(8-L297)*0.204,((8-L297)-(8-J297))*0.204)),0)+IF(F297="EŽ",IF(L297&gt;23,0,IF(J297&gt;23,(24-L297)*0.204,((24-L297)-(24-J297))*0.204)),0)+IF(F297="PT",IF(L297&gt;31,0,IF(J297&gt;31,(32-L297)*0.204,((32-L297)-(32-J297))*0.204)),0)+IF(F297="JOŽ",IF(L297&gt;23,0,IF(J297&gt;23,(24-L297)*0.255,((24-L297)-(24-J297))*0.255)),0)+IF(F297="JPČ",IF(L297&gt;23,0,IF(J297&gt;23,(24-L297)*0.204,((24-L297)-(24-J297))*0.204)),0)+IF(F297="JEČ",IF(L297&gt;15,0,IF(J297&gt;15,(16-L297)*0.102,((16-L297)-(16-J297))*0.102)),0)+IF(F297="JEOF",IF(L297&gt;15,0,IF(J297&gt;15,(16-L297)*0.102,((16-L297)-(16-J297))*0.102)),0)+IF(F297="JnPČ",IF(L297&gt;15,0,IF(J297&gt;15,(16-L297)*0.153,((16-L297)-(16-J297))*0.153)),0)+IF(F297="JnEČ",IF(L297&gt;15,0,IF(J297&gt;15,(16-L297)*0.0765,((16-L297)-(16-J297))*0.0765)),0)+IF(F297="JčPČ",IF(L297&gt;15,0,IF(J297&gt;15,(16-L297)*0.06375,((16-L297)-(16-J297))*0.06375)),0)+IF(F297="JčEČ",IF(L297&gt;15,0,IF(J297&gt;15,(16-L297)*0.051,((16-L297)-(16-J297))*0.051)),0)+IF(F297="NEAK",IF(L297&gt;23,0,IF(J297&gt;23,(24-L297)*0.03444,((24-L297)-(24-J297))*0.03444)),0))</f>
        <v>0</v>
      </c>
      <c r="Q297" s="11">
        <f t="shared" ref="Q297:Q299" si="177">IF(ISERROR(P297*100/N297),0,(P297*100/N297))</f>
        <v>0</v>
      </c>
      <c r="R297" s="10">
        <f t="shared" si="175"/>
        <v>0</v>
      </c>
    </row>
    <row r="298" spans="1:18">
      <c r="A298" s="63">
        <v>3</v>
      </c>
      <c r="B298" s="63" t="s">
        <v>34</v>
      </c>
      <c r="C298" s="12" t="s">
        <v>29</v>
      </c>
      <c r="D298" s="63" t="s">
        <v>30</v>
      </c>
      <c r="E298" s="63">
        <v>2</v>
      </c>
      <c r="F298" s="63" t="s">
        <v>99</v>
      </c>
      <c r="G298" s="63">
        <v>1</v>
      </c>
      <c r="H298" s="63" t="s">
        <v>32</v>
      </c>
      <c r="I298" s="63"/>
      <c r="J298" s="63">
        <v>60</v>
      </c>
      <c r="K298" s="63">
        <v>35</v>
      </c>
      <c r="L298" s="63">
        <v>3</v>
      </c>
      <c r="M298" s="63" t="s">
        <v>32</v>
      </c>
      <c r="N298" s="3">
        <f t="shared" si="171"/>
        <v>40.61</v>
      </c>
      <c r="O298" s="9">
        <f t="shared" si="172"/>
        <v>40.61</v>
      </c>
      <c r="P298" s="4">
        <f t="shared" si="176"/>
        <v>1.02</v>
      </c>
      <c r="Q298" s="11">
        <f t="shared" si="177"/>
        <v>2.511696626446688</v>
      </c>
      <c r="R298" s="10">
        <f t="shared" si="175"/>
        <v>33.304000000000002</v>
      </c>
    </row>
    <row r="299" spans="1:18">
      <c r="A299" s="63">
        <v>4</v>
      </c>
      <c r="B299" s="63" t="s">
        <v>35</v>
      </c>
      <c r="C299" s="12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3">
        <f t="shared" si="171"/>
        <v>0</v>
      </c>
      <c r="O299" s="9">
        <f t="shared" si="172"/>
        <v>0</v>
      </c>
      <c r="P299" s="4">
        <f t="shared" si="176"/>
        <v>0</v>
      </c>
      <c r="Q299" s="11">
        <f t="shared" si="177"/>
        <v>0</v>
      </c>
      <c r="R299" s="10">
        <f t="shared" si="175"/>
        <v>0</v>
      </c>
    </row>
    <row r="300" spans="1:18">
      <c r="A300" s="75" t="s">
        <v>36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7"/>
      <c r="R300" s="10">
        <f>SUM(R296:R299)</f>
        <v>75.635199999999998</v>
      </c>
    </row>
    <row r="301" spans="1:18" ht="15.75">
      <c r="A301" s="24" t="s">
        <v>164</v>
      </c>
      <c r="B301" s="24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6"/>
    </row>
    <row r="302" spans="1:18">
      <c r="A302" s="49" t="s">
        <v>48</v>
      </c>
      <c r="B302" s="49"/>
      <c r="C302" s="49"/>
      <c r="D302" s="49"/>
      <c r="E302" s="49"/>
      <c r="F302" s="49"/>
      <c r="G302" s="49"/>
      <c r="H302" s="49"/>
      <c r="I302" s="49"/>
      <c r="J302" s="15"/>
      <c r="K302" s="15"/>
      <c r="L302" s="15"/>
      <c r="M302" s="15"/>
      <c r="N302" s="15"/>
      <c r="O302" s="15"/>
      <c r="P302" s="15"/>
      <c r="Q302" s="15"/>
      <c r="R302" s="16"/>
    </row>
    <row r="303" spans="1:18" s="8" customFormat="1">
      <c r="A303" s="49"/>
      <c r="B303" s="49"/>
      <c r="C303" s="49"/>
      <c r="D303" s="49"/>
      <c r="E303" s="49"/>
      <c r="F303" s="49"/>
      <c r="G303" s="49"/>
      <c r="H303" s="49"/>
      <c r="I303" s="49"/>
      <c r="J303" s="15"/>
      <c r="K303" s="15"/>
      <c r="L303" s="15"/>
      <c r="M303" s="15"/>
      <c r="N303" s="15"/>
      <c r="O303" s="15"/>
      <c r="P303" s="15"/>
      <c r="Q303" s="15"/>
      <c r="R303" s="16"/>
    </row>
    <row r="304" spans="1:18">
      <c r="A304" s="69" t="s">
        <v>165</v>
      </c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59"/>
      <c r="R304" s="8"/>
    </row>
    <row r="305" spans="1:18" ht="18">
      <c r="A305" s="71" t="s">
        <v>27</v>
      </c>
      <c r="B305" s="72"/>
      <c r="C305" s="72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9"/>
      <c r="R305" s="8"/>
    </row>
    <row r="306" spans="1:18">
      <c r="A306" s="73" t="s">
        <v>166</v>
      </c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59"/>
      <c r="R306" s="8"/>
    </row>
    <row r="307" spans="1:18">
      <c r="A307" s="63">
        <v>1</v>
      </c>
      <c r="B307" s="63" t="s">
        <v>167</v>
      </c>
      <c r="C307" s="12" t="s">
        <v>42</v>
      </c>
      <c r="D307" s="63" t="s">
        <v>30</v>
      </c>
      <c r="E307" s="63">
        <v>2</v>
      </c>
      <c r="F307" s="63" t="s">
        <v>99</v>
      </c>
      <c r="G307" s="63">
        <v>1</v>
      </c>
      <c r="H307" s="63" t="s">
        <v>32</v>
      </c>
      <c r="I307" s="63"/>
      <c r="J307" s="63">
        <v>69</v>
      </c>
      <c r="K307" s="63">
        <v>37</v>
      </c>
      <c r="L307" s="63">
        <v>19</v>
      </c>
      <c r="M307" s="63" t="s">
        <v>32</v>
      </c>
      <c r="N307" s="3">
        <f t="shared" ref="N307:N310" si="178">(IF(F307="OŽ",IF(L307=1,550.8,IF(L307=2,426.38,IF(L307=3,342.14,IF(L307=4,181.44,IF(L307=5,168.48,IF(L307=6,155.52,IF(L307=7,148.5,IF(L307=8,144,0))))))))+IF(L307&lt;=8,0,IF(L307&lt;=16,137.7,IF(L307&lt;=24,108,IF(L307&lt;=32,80.1,IF(L307&lt;=36,52.2,0)))))-IF(L307&lt;=8,0,IF(L307&lt;=16,(L307-9)*2.754,IF(L307&lt;=24,(L307-17)* 2.754,IF(L307&lt;=32,(L307-25)* 2.754,IF(L307&lt;=36,(L307-33)*2.754,0))))),0)+IF(F307="PČ",IF(L307=1,449,IF(L307=2,314.6,IF(L307=3,238,IF(L307=4,172,IF(L307=5,159,IF(L307=6,145,IF(L307=7,132,IF(L307=8,119,0))))))))+IF(L307&lt;=8,0,IF(L307&lt;=16,88,IF(L307&lt;=24,55,IF(L307&lt;=32,22,0))))-IF(L307&lt;=8,0,IF(L307&lt;=16,(L307-9)*2.245,IF(L307&lt;=24,(L307-17)*2.245,IF(L307&lt;=32,(L307-25)*2.245,0)))),0)+IF(F307="PČneol",IF(L307=1,85,IF(L307=2,64.61,IF(L307=3,50.76,IF(L307=4,16.25,IF(L307=5,15,IF(L307=6,13.75,IF(L307=7,12.5,IF(L307=8,11.25,0))))))))+IF(L307&lt;=8,0,IF(L307&lt;=16,9,0))-IF(L307&lt;=8,0,IF(L307&lt;=16,(L307-9)*0.425,0)),0)+IF(F307="PŽ",IF(L307=1,85,IF(L307=2,59.5,IF(L307=3,45,IF(L307=4,32.5,IF(L307=5,30,IF(L307=6,27.5,IF(L307=7,25,IF(L307=8,22.5,0))))))))+IF(L307&lt;=8,0,IF(L307&lt;=16,19,IF(L307&lt;=24,13,IF(L307&lt;=32,8,0))))-IF(L307&lt;=8,0,IF(L307&lt;=16,(L307-9)*0.425,IF(L307&lt;=24,(L307-17)*0.425,IF(L307&lt;=32,(L307-25)*0.425,0)))),0)+IF(F307="EČ",IF(L307=1,204,IF(L307=2,156.24,IF(L307=3,123.84,IF(L307=4,72,IF(L307=5,66,IF(L307=6,60,IF(L307=7,54,IF(L307=8,48,0))))))))+IF(L307&lt;=8,0,IF(L307&lt;=16,40,IF(L307&lt;=24,25,0)))-IF(L307&lt;=8,0,IF(L307&lt;=16,(L307-9)*1.02,IF(L307&lt;=24,(L307-17)*1.02,0))),0)+IF(F307="EČneol",IF(L307=1,68,IF(L307=2,51.69,IF(L307=3,40.61,IF(L307=4,13,IF(L307=5,12,IF(L307=6,11,IF(L307=7,10,IF(L307=8,9,0)))))))))+IF(F307="EŽ",IF(L307=1,68,IF(L307=2,47.6,IF(L307=3,36,IF(L307=4,18,IF(L307=5,16.5,IF(L307=6,15,IF(L307=7,13.5,IF(L307=8,12,0))))))))+IF(L307&lt;=8,0,IF(L307&lt;=16,10,IF(L307&lt;=24,6,0)))-IF(L307&lt;=8,0,IF(L307&lt;=16,(L307-9)*0.34,IF(L307&lt;=24,(L307-17)*0.34,0))),0)+IF(F307="PT",IF(L307=1,68,IF(L307=2,52.08,IF(L307=3,41.28,IF(L307=4,24,IF(L307=5,22,IF(L307=6,20,IF(L307=7,18,IF(L307=8,16,0))))))))+IF(L307&lt;=8,0,IF(L307&lt;=16,13,IF(L307&lt;=24,9,IF(L307&lt;=32,4,0))))-IF(L307&lt;=8,0,IF(L307&lt;=16,(L307-9)*0.34,IF(L307&lt;=24,(L307-17)*0.34,IF(L307&lt;=32,(L307-25)*0.34,0)))),0)+IF(F307="JOŽ",IF(L307=1,85,IF(L307=2,59.5,IF(L307=3,45,IF(L307=4,32.5,IF(L307=5,30,IF(L307=6,27.5,IF(L307=7,25,IF(L307=8,22.5,0))))))))+IF(L307&lt;=8,0,IF(L307&lt;=16,19,IF(L307&lt;=24,13,0)))-IF(L307&lt;=8,0,IF(L307&lt;=16,(L307-9)*0.425,IF(L307&lt;=24,(L307-17)*0.425,0))),0)+IF(F307="JPČ",IF(L307=1,68,IF(L307=2,47.6,IF(L307=3,36,IF(L307=4,26,IF(L307=5,24,IF(L307=6,22,IF(L307=7,20,IF(L307=8,18,0))))))))+IF(L307&lt;=8,0,IF(L307&lt;=16,13,IF(L307&lt;=24,9,0)))-IF(L307&lt;=8,0,IF(L307&lt;=16,(L307-9)*0.34,IF(L307&lt;=24,(L307-17)*0.34,0))),0)+IF(F307="JEČ",IF(L307=1,34,IF(L307=2,26.04,IF(L307=3,20.6,IF(L307=4,12,IF(L307=5,11,IF(L307=6,10,IF(L307=7,9,IF(L307=8,8,0))))))))+IF(L307&lt;=8,0,IF(L307&lt;=16,6,0))-IF(L307&lt;=8,0,IF(L307&lt;=16,(L307-9)*0.17,0)),0)+IF(F307="JEOF",IF(L307=1,34,IF(L307=2,26.04,IF(L307=3,20.6,IF(L307=4,12,IF(L307=5,11,IF(L307=6,10,IF(L307=7,9,IF(L307=8,8,0))))))))+IF(L307&lt;=8,0,IF(L307&lt;=16,6,0))-IF(L307&lt;=8,0,IF(L307&lt;=16,(L307-9)*0.17,0)),0)+IF(F307="JnPČ",IF(L307=1,51,IF(L307=2,35.7,IF(L307=3,27,IF(L307=4,19.5,IF(L307=5,18,IF(L307=6,16.5,IF(L307=7,15,IF(L307=8,13.5,0))))))))+IF(L307&lt;=8,0,IF(L307&lt;=16,10,0))-IF(L307&lt;=8,0,IF(L307&lt;=16,(L307-9)*0.255,0)),0)+IF(F307="JnEČ",IF(L307=1,25.5,IF(L307=2,19.53,IF(L307=3,15.48,IF(L307=4,9,IF(L307=5,8.25,IF(L307=6,7.5,IF(L307=7,6.75,IF(L307=8,6,0))))))))+IF(L307&lt;=8,0,IF(L307&lt;=16,5,0))-IF(L307&lt;=8,0,IF(L307&lt;=16,(L307-9)*0.1275,0)),0)+IF(F307="JčPČ",IF(L307=1,21.25,IF(L307=2,14.5,IF(L307=3,11.5,IF(L307=4,7,IF(L307=5,6.5,IF(L307=6,6,IF(L307=7,5.5,IF(L307=8,5,0))))))))+IF(L307&lt;=8,0,IF(L307&lt;=16,4,0))-IF(L307&lt;=8,0,IF(L307&lt;=16,(L307-9)*0.10625,0)),0)+IF(F307="JčEČ",IF(L307=1,17,IF(L307=2,13.02,IF(L307=3,10.32,IF(L307=4,6,IF(L307=5,5.5,IF(L307=6,5,IF(L307=7,4.5,IF(L307=8,4,0))))))))+IF(L307&lt;=8,0,IF(L307&lt;=16,3,0))-IF(L307&lt;=8,0,IF(L307&lt;=16,(L307-9)*0.085,0)),0)+IF(F307="NEAK",IF(L307=1,11.48,IF(L307=2,8.79,IF(L307=3,6.97,IF(L307=4,4.05,IF(L307=5,3.71,IF(L307=6,3.38,IF(L307=7,3.04,IF(L307=8,2.7,0))))))))+IF(L307&lt;=8,0,IF(L307&lt;=16,2,IF(L307&lt;=24,1.3,0)))-IF(L307&lt;=8,0,IF(L307&lt;=16,(L307-9)*0.0574,IF(L307&lt;=24,(L307-17)*0.0574,0))),0))*IF(L307&lt;0,1,IF(OR(F307="PČ",F307="PŽ",F307="PT"),IF(J307&lt;32,J307/32,1),1))* IF(L307&lt;0,1,IF(OR(F307="EČ",F307="EŽ",F307="JOŽ",F307="JPČ",F307="NEAK"),IF(J307&lt;24,J307/24,1),1))*IF(L307&lt;0,1,IF(OR(F307="PČneol",F307="JEČ",F307="JEOF",F307="JnPČ",F307="JnEČ",F307="JčPČ",F307="JčEČ"),IF(J307&lt;16,J307/16,1),1))*IF(L307&lt;0,1,IF(F307="EČneol",IF(J307&lt;8,J307/8,1),1))</f>
        <v>0</v>
      </c>
      <c r="O307" s="9">
        <f t="shared" ref="O307:O310" si="179">IF(F307="OŽ",N307,IF(H307="Ne",IF(J307*0.3&lt;J307-L307,N307,0),IF(J307*0.1&lt;J307-L307,N307,0)))</f>
        <v>0</v>
      </c>
      <c r="P307" s="4">
        <f t="shared" ref="P307" si="180">IF(O307=0,0,IF(F307="OŽ",IF(L307&gt;35,0,IF(J307&gt;35,(36-L307)*1.836,((36-L307)-(36-J307))*1.836)),0)+IF(F307="PČ",IF(L307&gt;31,0,IF(J307&gt;31,(32-L307)*1.347,((32-L307)-(32-J307))*1.347)),0)+ IF(F307="PČneol",IF(L307&gt;15,0,IF(J307&gt;15,(16-L307)*0.255,((16-L307)-(16-J307))*0.255)),0)+IF(F307="PŽ",IF(L307&gt;31,0,IF(J307&gt;31,(32-L307)*0.255,((32-L307)-(32-J307))*0.255)),0)+IF(F307="EČ",IF(L307&gt;23,0,IF(J307&gt;23,(24-L307)*0.612,((24-L307)-(24-J307))*0.612)),0)+IF(F307="EČneol",IF(L307&gt;7,0,IF(J307&gt;7,(8-L307)*0.204,((8-L307)-(8-J307))*0.204)),0)+IF(F307="EŽ",IF(L307&gt;23,0,IF(J307&gt;23,(24-L307)*0.204,((24-L307)-(24-J307))*0.204)),0)+IF(F307="PT",IF(L307&gt;31,0,IF(J307&gt;31,(32-L307)*0.204,((32-L307)-(32-J307))*0.204)),0)+IF(F307="JOŽ",IF(L307&gt;23,0,IF(J307&gt;23,(24-L307)*0.255,((24-L307)-(24-J307))*0.255)),0)+IF(F307="JPČ",IF(L307&gt;23,0,IF(J307&gt;23,(24-L307)*0.204,((24-L307)-(24-J307))*0.204)),0)+IF(F307="JEČ",IF(L307&gt;15,0,IF(J307&gt;15,(16-L307)*0.102,((16-L307)-(16-J307))*0.102)),0)+IF(F307="JEOF",IF(L307&gt;15,0,IF(J307&gt;15,(16-L307)*0.102,((16-L307)-(16-J307))*0.102)),0)+IF(F307="JnPČ",IF(L307&gt;15,0,IF(J307&gt;15,(16-L307)*0.153,((16-L307)-(16-J307))*0.153)),0)+IF(F307="JnEČ",IF(L307&gt;15,0,IF(J307&gt;15,(16-L307)*0.0765,((16-L307)-(16-J307))*0.0765)),0)+IF(F307="JčPČ",IF(L307&gt;15,0,IF(J307&gt;15,(16-L307)*0.06375,((16-L307)-(16-J307))*0.06375)),0)+IF(F307="JčEČ",IF(L307&gt;15,0,IF(J307&gt;15,(16-L307)*0.051,((16-L307)-(16-J307))*0.051)),0)+IF(F307="NEAK",IF(L307&gt;23,0,IF(J307&gt;23,(24-L307)*0.03444,((24-L307)-(24-J307))*0.03444)),0))</f>
        <v>0</v>
      </c>
      <c r="Q307" s="11">
        <f t="shared" ref="Q307" si="181">IF(ISERROR(P307*100/N307),0,(P307*100/N307))</f>
        <v>0</v>
      </c>
      <c r="R307" s="10">
        <f t="shared" ref="R307:R310" si="182">IF(Q307&lt;=30,O307+P307,O307+O307*0.3)*IF(G307=1,0.4,IF(G307=2,0.75,IF(G307="1 (kas 4 m. 1 k. nerengiamos)",0.52,1)))*IF(D307="olimpinė",1,IF(M307="Ne",0.5,1))*IF(OR(A$5="Lietuvos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federacija"),IF(OR(J307&lt;8,K307&lt;16),0,1),1)*E307*IF(I307&lt;=1,1,1/I307)*IF(OR(A$5="Lietuvos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08" spans="1:18">
      <c r="A308" s="63">
        <v>2</v>
      </c>
      <c r="B308" s="63" t="s">
        <v>44</v>
      </c>
      <c r="C308" s="12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3">
        <f t="shared" si="178"/>
        <v>0</v>
      </c>
      <c r="O308" s="9">
        <f t="shared" si="179"/>
        <v>0</v>
      </c>
      <c r="P308" s="4">
        <f t="shared" ref="P308:P310" si="183">IF(O308=0,0,IF(F308="OŽ",IF(L308&gt;35,0,IF(J308&gt;35,(36-L308)*1.836,((36-L308)-(36-J308))*1.836)),0)+IF(F308="PČ",IF(L308&gt;31,0,IF(J308&gt;31,(32-L308)*1.347,((32-L308)-(32-J308))*1.347)),0)+ IF(F308="PČneol",IF(L308&gt;15,0,IF(J308&gt;15,(16-L308)*0.255,((16-L308)-(16-J308))*0.255)),0)+IF(F308="PŽ",IF(L308&gt;31,0,IF(J308&gt;31,(32-L308)*0.255,((32-L308)-(32-J308))*0.255)),0)+IF(F308="EČ",IF(L308&gt;23,0,IF(J308&gt;23,(24-L308)*0.612,((24-L308)-(24-J308))*0.612)),0)+IF(F308="EČneol",IF(L308&gt;7,0,IF(J308&gt;7,(8-L308)*0.204,((8-L308)-(8-J308))*0.204)),0)+IF(F308="EŽ",IF(L308&gt;23,0,IF(J308&gt;23,(24-L308)*0.204,((24-L308)-(24-J308))*0.204)),0)+IF(F308="PT",IF(L308&gt;31,0,IF(J308&gt;31,(32-L308)*0.204,((32-L308)-(32-J308))*0.204)),0)+IF(F308="JOŽ",IF(L308&gt;23,0,IF(J308&gt;23,(24-L308)*0.255,((24-L308)-(24-J308))*0.255)),0)+IF(F308="JPČ",IF(L308&gt;23,0,IF(J308&gt;23,(24-L308)*0.204,((24-L308)-(24-J308))*0.204)),0)+IF(F308="JEČ",IF(L308&gt;15,0,IF(J308&gt;15,(16-L308)*0.102,((16-L308)-(16-J308))*0.102)),0)+IF(F308="JEOF",IF(L308&gt;15,0,IF(J308&gt;15,(16-L308)*0.102,((16-L308)-(16-J308))*0.102)),0)+IF(F308="JnPČ",IF(L308&gt;15,0,IF(J308&gt;15,(16-L308)*0.153,((16-L308)-(16-J308))*0.153)),0)+IF(F308="JnEČ",IF(L308&gt;15,0,IF(J308&gt;15,(16-L308)*0.0765,((16-L308)-(16-J308))*0.0765)),0)+IF(F308="JčPČ",IF(L308&gt;15,0,IF(J308&gt;15,(16-L308)*0.06375,((16-L308)-(16-J308))*0.06375)),0)+IF(F308="JčEČ",IF(L308&gt;15,0,IF(J308&gt;15,(16-L308)*0.051,((16-L308)-(16-J308))*0.051)),0)+IF(F308="NEAK",IF(L308&gt;23,0,IF(J308&gt;23,(24-L308)*0.03444,((24-L308)-(24-J308))*0.03444)),0))</f>
        <v>0</v>
      </c>
      <c r="Q308" s="11">
        <f t="shared" ref="Q308:Q310" si="184">IF(ISERROR(P308*100/N308),0,(P308*100/N308))</f>
        <v>0</v>
      </c>
      <c r="R308" s="10">
        <f t="shared" si="182"/>
        <v>0</v>
      </c>
    </row>
    <row r="309" spans="1:18">
      <c r="A309" s="63">
        <v>3</v>
      </c>
      <c r="B309" s="63" t="s">
        <v>103</v>
      </c>
      <c r="C309" s="12" t="s">
        <v>42</v>
      </c>
      <c r="D309" s="63" t="s">
        <v>30</v>
      </c>
      <c r="E309" s="63">
        <v>2</v>
      </c>
      <c r="F309" s="63" t="s">
        <v>99</v>
      </c>
      <c r="G309" s="63">
        <v>1</v>
      </c>
      <c r="H309" s="63" t="s">
        <v>32</v>
      </c>
      <c r="I309" s="63"/>
      <c r="J309" s="63">
        <v>69</v>
      </c>
      <c r="K309" s="63">
        <v>37</v>
      </c>
      <c r="L309" s="63">
        <v>51</v>
      </c>
      <c r="M309" s="63" t="s">
        <v>43</v>
      </c>
      <c r="N309" s="3">
        <f t="shared" si="178"/>
        <v>0</v>
      </c>
      <c r="O309" s="9">
        <f t="shared" si="179"/>
        <v>0</v>
      </c>
      <c r="P309" s="4">
        <f t="shared" si="183"/>
        <v>0</v>
      </c>
      <c r="Q309" s="11">
        <f t="shared" si="184"/>
        <v>0</v>
      </c>
      <c r="R309" s="10">
        <f t="shared" si="182"/>
        <v>0</v>
      </c>
    </row>
    <row r="310" spans="1:18">
      <c r="A310" s="63">
        <v>4</v>
      </c>
      <c r="B310" s="63" t="s">
        <v>104</v>
      </c>
      <c r="C310" s="12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3">
        <f t="shared" si="178"/>
        <v>0</v>
      </c>
      <c r="O310" s="9">
        <f t="shared" si="179"/>
        <v>0</v>
      </c>
      <c r="P310" s="4">
        <f t="shared" si="183"/>
        <v>0</v>
      </c>
      <c r="Q310" s="11">
        <f t="shared" si="184"/>
        <v>0</v>
      </c>
      <c r="R310" s="10">
        <f t="shared" si="182"/>
        <v>0</v>
      </c>
    </row>
    <row r="311" spans="1:18">
      <c r="A311" s="75" t="s">
        <v>36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7"/>
      <c r="R311" s="10">
        <f>SUM(R307:R310)</f>
        <v>0</v>
      </c>
    </row>
    <row r="312" spans="1:18" ht="15.75">
      <c r="A312" s="24" t="s">
        <v>168</v>
      </c>
      <c r="B312" s="2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6"/>
    </row>
    <row r="313" spans="1:18">
      <c r="A313" s="49" t="s">
        <v>48</v>
      </c>
      <c r="B313" s="49"/>
      <c r="C313" s="49"/>
      <c r="D313" s="49"/>
      <c r="E313" s="49"/>
      <c r="F313" s="49"/>
      <c r="G313" s="49"/>
      <c r="H313" s="49"/>
      <c r="I313" s="49"/>
      <c r="J313" s="15"/>
      <c r="K313" s="15"/>
      <c r="L313" s="15"/>
      <c r="M313" s="15"/>
      <c r="N313" s="15"/>
      <c r="O313" s="15"/>
      <c r="P313" s="15"/>
      <c r="Q313" s="15"/>
      <c r="R313" s="16"/>
    </row>
    <row r="314" spans="1:18" s="8" customFormat="1">
      <c r="A314" s="49"/>
      <c r="B314" s="49"/>
      <c r="C314" s="49"/>
      <c r="D314" s="49"/>
      <c r="E314" s="49"/>
      <c r="F314" s="49"/>
      <c r="G314" s="49"/>
      <c r="H314" s="49"/>
      <c r="I314" s="49"/>
      <c r="J314" s="15"/>
      <c r="K314" s="15"/>
      <c r="L314" s="15"/>
      <c r="M314" s="15"/>
      <c r="N314" s="15"/>
      <c r="O314" s="15"/>
      <c r="P314" s="15"/>
      <c r="Q314" s="15"/>
      <c r="R314" s="16"/>
    </row>
    <row r="315" spans="1:18">
      <c r="A315" s="69" t="s">
        <v>169</v>
      </c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59"/>
      <c r="R315" s="8"/>
    </row>
    <row r="316" spans="1:18" ht="18">
      <c r="A316" s="71" t="s">
        <v>27</v>
      </c>
      <c r="B316" s="72"/>
      <c r="C316" s="72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9"/>
      <c r="R316" s="8"/>
    </row>
    <row r="317" spans="1:18">
      <c r="A317" s="73" t="s">
        <v>170</v>
      </c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59"/>
      <c r="R317" s="8"/>
    </row>
    <row r="318" spans="1:18">
      <c r="A318" s="63">
        <v>1</v>
      </c>
      <c r="B318" s="63" t="s">
        <v>103</v>
      </c>
      <c r="C318" s="12" t="s">
        <v>52</v>
      </c>
      <c r="D318" s="63" t="s">
        <v>30</v>
      </c>
      <c r="E318" s="63">
        <v>2</v>
      </c>
      <c r="F318" s="63" t="s">
        <v>99</v>
      </c>
      <c r="G318" s="63">
        <v>1</v>
      </c>
      <c r="H318" s="63" t="s">
        <v>32</v>
      </c>
      <c r="I318" s="63"/>
      <c r="J318" s="63">
        <v>27</v>
      </c>
      <c r="K318" s="63">
        <v>27</v>
      </c>
      <c r="L318" s="63">
        <v>14</v>
      </c>
      <c r="M318" s="63" t="s">
        <v>32</v>
      </c>
      <c r="N318" s="3">
        <f t="shared" ref="N318:N321" si="185">(IF(F318="OŽ",IF(L318=1,550.8,IF(L318=2,426.38,IF(L318=3,342.14,IF(L318=4,181.44,IF(L318=5,168.48,IF(L318=6,155.52,IF(L318=7,148.5,IF(L318=8,144,0))))))))+IF(L318&lt;=8,0,IF(L318&lt;=16,137.7,IF(L318&lt;=24,108,IF(L318&lt;=32,80.1,IF(L318&lt;=36,52.2,0)))))-IF(L318&lt;=8,0,IF(L318&lt;=16,(L318-9)*2.754,IF(L318&lt;=24,(L318-17)* 2.754,IF(L318&lt;=32,(L318-25)* 2.754,IF(L318&lt;=36,(L318-33)*2.754,0))))),0)+IF(F318="PČ",IF(L318=1,449,IF(L318=2,314.6,IF(L318=3,238,IF(L318=4,172,IF(L318=5,159,IF(L318=6,145,IF(L318=7,132,IF(L318=8,119,0))))))))+IF(L318&lt;=8,0,IF(L318&lt;=16,88,IF(L318&lt;=24,55,IF(L318&lt;=32,22,0))))-IF(L318&lt;=8,0,IF(L318&lt;=16,(L318-9)*2.245,IF(L318&lt;=24,(L318-17)*2.245,IF(L318&lt;=32,(L318-25)*2.245,0)))),0)+IF(F318="PČneol",IF(L318=1,85,IF(L318=2,64.61,IF(L318=3,50.76,IF(L318=4,16.25,IF(L318=5,15,IF(L318=6,13.75,IF(L318=7,12.5,IF(L318=8,11.25,0))))))))+IF(L318&lt;=8,0,IF(L318&lt;=16,9,0))-IF(L318&lt;=8,0,IF(L318&lt;=16,(L318-9)*0.425,0)),0)+IF(F318="PŽ",IF(L318=1,85,IF(L318=2,59.5,IF(L318=3,45,IF(L318=4,32.5,IF(L318=5,30,IF(L318=6,27.5,IF(L318=7,25,IF(L318=8,22.5,0))))))))+IF(L318&lt;=8,0,IF(L318&lt;=16,19,IF(L318&lt;=24,13,IF(L318&lt;=32,8,0))))-IF(L318&lt;=8,0,IF(L318&lt;=16,(L318-9)*0.425,IF(L318&lt;=24,(L318-17)*0.425,IF(L318&lt;=32,(L318-25)*0.425,0)))),0)+IF(F318="EČ",IF(L318=1,204,IF(L318=2,156.24,IF(L318=3,123.84,IF(L318=4,72,IF(L318=5,66,IF(L318=6,60,IF(L318=7,54,IF(L318=8,48,0))))))))+IF(L318&lt;=8,0,IF(L318&lt;=16,40,IF(L318&lt;=24,25,0)))-IF(L318&lt;=8,0,IF(L318&lt;=16,(L318-9)*1.02,IF(L318&lt;=24,(L318-17)*1.02,0))),0)+IF(F318="EČneol",IF(L318=1,68,IF(L318=2,51.69,IF(L318=3,40.61,IF(L318=4,13,IF(L318=5,12,IF(L318=6,11,IF(L318=7,10,IF(L318=8,9,0)))))))))+IF(F318="EŽ",IF(L318=1,68,IF(L318=2,47.6,IF(L318=3,36,IF(L318=4,18,IF(L318=5,16.5,IF(L318=6,15,IF(L318=7,13.5,IF(L318=8,12,0))))))))+IF(L318&lt;=8,0,IF(L318&lt;=16,10,IF(L318&lt;=24,6,0)))-IF(L318&lt;=8,0,IF(L318&lt;=16,(L318-9)*0.34,IF(L318&lt;=24,(L318-17)*0.34,0))),0)+IF(F318="PT",IF(L318=1,68,IF(L318=2,52.08,IF(L318=3,41.28,IF(L318=4,24,IF(L318=5,22,IF(L318=6,20,IF(L318=7,18,IF(L318=8,16,0))))))))+IF(L318&lt;=8,0,IF(L318&lt;=16,13,IF(L318&lt;=24,9,IF(L318&lt;=32,4,0))))-IF(L318&lt;=8,0,IF(L318&lt;=16,(L318-9)*0.34,IF(L318&lt;=24,(L318-17)*0.34,IF(L318&lt;=32,(L318-25)*0.34,0)))),0)+IF(F318="JOŽ",IF(L318=1,85,IF(L318=2,59.5,IF(L318=3,45,IF(L318=4,32.5,IF(L318=5,30,IF(L318=6,27.5,IF(L318=7,25,IF(L318=8,22.5,0))))))))+IF(L318&lt;=8,0,IF(L318&lt;=16,19,IF(L318&lt;=24,13,0)))-IF(L318&lt;=8,0,IF(L318&lt;=16,(L318-9)*0.425,IF(L318&lt;=24,(L318-17)*0.425,0))),0)+IF(F318="JPČ",IF(L318=1,68,IF(L318=2,47.6,IF(L318=3,36,IF(L318=4,26,IF(L318=5,24,IF(L318=6,22,IF(L318=7,20,IF(L318=8,18,0))))))))+IF(L318&lt;=8,0,IF(L318&lt;=16,13,IF(L318&lt;=24,9,0)))-IF(L318&lt;=8,0,IF(L318&lt;=16,(L318-9)*0.34,IF(L318&lt;=24,(L318-17)*0.34,0))),0)+IF(F318="JEČ",IF(L318=1,34,IF(L318=2,26.04,IF(L318=3,20.6,IF(L318=4,12,IF(L318=5,11,IF(L318=6,10,IF(L318=7,9,IF(L318=8,8,0))))))))+IF(L318&lt;=8,0,IF(L318&lt;=16,6,0))-IF(L318&lt;=8,0,IF(L318&lt;=16,(L318-9)*0.17,0)),0)+IF(F318="JEOF",IF(L318=1,34,IF(L318=2,26.04,IF(L318=3,20.6,IF(L318=4,12,IF(L318=5,11,IF(L318=6,10,IF(L318=7,9,IF(L318=8,8,0))))))))+IF(L318&lt;=8,0,IF(L318&lt;=16,6,0))-IF(L318&lt;=8,0,IF(L318&lt;=16,(L318-9)*0.17,0)),0)+IF(F318="JnPČ",IF(L318=1,51,IF(L318=2,35.7,IF(L318=3,27,IF(L318=4,19.5,IF(L318=5,18,IF(L318=6,16.5,IF(L318=7,15,IF(L318=8,13.5,0))))))))+IF(L318&lt;=8,0,IF(L318&lt;=16,10,0))-IF(L318&lt;=8,0,IF(L318&lt;=16,(L318-9)*0.255,0)),0)+IF(F318="JnEČ",IF(L318=1,25.5,IF(L318=2,19.53,IF(L318=3,15.48,IF(L318=4,9,IF(L318=5,8.25,IF(L318=6,7.5,IF(L318=7,6.75,IF(L318=8,6,0))))))))+IF(L318&lt;=8,0,IF(L318&lt;=16,5,0))-IF(L318&lt;=8,0,IF(L318&lt;=16,(L318-9)*0.1275,0)),0)+IF(F318="JčPČ",IF(L318=1,21.25,IF(L318=2,14.5,IF(L318=3,11.5,IF(L318=4,7,IF(L318=5,6.5,IF(L318=6,6,IF(L318=7,5.5,IF(L318=8,5,0))))))))+IF(L318&lt;=8,0,IF(L318&lt;=16,4,0))-IF(L318&lt;=8,0,IF(L318&lt;=16,(L318-9)*0.10625,0)),0)+IF(F318="JčEČ",IF(L318=1,17,IF(L318=2,13.02,IF(L318=3,10.32,IF(L318=4,6,IF(L318=5,5.5,IF(L318=6,5,IF(L318=7,4.5,IF(L318=8,4,0))))))))+IF(L318&lt;=8,0,IF(L318&lt;=16,3,0))-IF(L318&lt;=8,0,IF(L318&lt;=16,(L318-9)*0.085,0)),0)+IF(F318="NEAK",IF(L318=1,11.48,IF(L318=2,8.79,IF(L318=3,6.97,IF(L318=4,4.05,IF(L318=5,3.71,IF(L318=6,3.38,IF(L318=7,3.04,IF(L318=8,2.7,0))))))))+IF(L318&lt;=8,0,IF(L318&lt;=16,2,IF(L318&lt;=24,1.3,0)))-IF(L318&lt;=8,0,IF(L318&lt;=16,(L318-9)*0.0574,IF(L318&lt;=24,(L318-17)*0.0574,0))),0))*IF(L318&lt;0,1,IF(OR(F318="PČ",F318="PŽ",F318="PT"),IF(J318&lt;32,J318/32,1),1))* IF(L318&lt;0,1,IF(OR(F318="EČ",F318="EŽ",F318="JOŽ",F318="JPČ",F318="NEAK"),IF(J318&lt;24,J318/24,1),1))*IF(L318&lt;0,1,IF(OR(F318="PČneol",F318="JEČ",F318="JEOF",F318="JnPČ",F318="JnEČ",F318="JčPČ",F318="JčEČ"),IF(J318&lt;16,J318/16,1),1))*IF(L318&lt;0,1,IF(F318="EČneol",IF(J318&lt;8,J318/8,1),1))</f>
        <v>0</v>
      </c>
      <c r="O318" s="9">
        <f t="shared" ref="O318:O321" si="186">IF(F318="OŽ",N318,IF(H318="Ne",IF(J318*0.3&lt;J318-L318,N318,0),IF(J318*0.1&lt;J318-L318,N318,0)))</f>
        <v>0</v>
      </c>
      <c r="P318" s="4">
        <f t="shared" ref="P318" si="187">IF(O318=0,0,IF(F318="OŽ",IF(L318&gt;35,0,IF(J318&gt;35,(36-L318)*1.836,((36-L318)-(36-J318))*1.836)),0)+IF(F318="PČ",IF(L318&gt;31,0,IF(J318&gt;31,(32-L318)*1.347,((32-L318)-(32-J318))*1.347)),0)+ IF(F318="PČneol",IF(L318&gt;15,0,IF(J318&gt;15,(16-L318)*0.255,((16-L318)-(16-J318))*0.255)),0)+IF(F318="PŽ",IF(L318&gt;31,0,IF(J318&gt;31,(32-L318)*0.255,((32-L318)-(32-J318))*0.255)),0)+IF(F318="EČ",IF(L318&gt;23,0,IF(J318&gt;23,(24-L318)*0.612,((24-L318)-(24-J318))*0.612)),0)+IF(F318="EČneol",IF(L318&gt;7,0,IF(J318&gt;7,(8-L318)*0.204,((8-L318)-(8-J318))*0.204)),0)+IF(F318="EŽ",IF(L318&gt;23,0,IF(J318&gt;23,(24-L318)*0.204,((24-L318)-(24-J318))*0.204)),0)+IF(F318="PT",IF(L318&gt;31,0,IF(J318&gt;31,(32-L318)*0.204,((32-L318)-(32-J318))*0.204)),0)+IF(F318="JOŽ",IF(L318&gt;23,0,IF(J318&gt;23,(24-L318)*0.255,((24-L318)-(24-J318))*0.255)),0)+IF(F318="JPČ",IF(L318&gt;23,0,IF(J318&gt;23,(24-L318)*0.204,((24-L318)-(24-J318))*0.204)),0)+IF(F318="JEČ",IF(L318&gt;15,0,IF(J318&gt;15,(16-L318)*0.102,((16-L318)-(16-J318))*0.102)),0)+IF(F318="JEOF",IF(L318&gt;15,0,IF(J318&gt;15,(16-L318)*0.102,((16-L318)-(16-J318))*0.102)),0)+IF(F318="JnPČ",IF(L318&gt;15,0,IF(J318&gt;15,(16-L318)*0.153,((16-L318)-(16-J318))*0.153)),0)+IF(F318="JnEČ",IF(L318&gt;15,0,IF(J318&gt;15,(16-L318)*0.0765,((16-L318)-(16-J318))*0.0765)),0)+IF(F318="JčPČ",IF(L318&gt;15,0,IF(J318&gt;15,(16-L318)*0.06375,((16-L318)-(16-J318))*0.06375)),0)+IF(F318="JčEČ",IF(L318&gt;15,0,IF(J318&gt;15,(16-L318)*0.051,((16-L318)-(16-J318))*0.051)),0)+IF(F318="NEAK",IF(L318&gt;23,0,IF(J318&gt;23,(24-L318)*0.03444,((24-L318)-(24-J318))*0.03444)),0))</f>
        <v>0</v>
      </c>
      <c r="Q318" s="11">
        <f t="shared" ref="Q318" si="188">IF(ISERROR(P318*100/N318),0,(P318*100/N318))</f>
        <v>0</v>
      </c>
      <c r="R318" s="10">
        <f t="shared" ref="R318:R321" si="189">IF(Q318&lt;=30,O318+P318,O318+O318*0.3)*IF(G318=1,0.4,IF(G318=2,0.75,IF(G318="1 (kas 4 m. 1 k. nerengiamos)",0.52,1)))*IF(D318="olimpinė",1,IF(M318="Ne",0.5,1))*IF(OR(A$5="Lietuvos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federacija"),IF(OR(J318&lt;8,K318&lt;16),0,1),1)*E318*IF(I318&lt;=1,1,1/I318)*IF(OR(A$5="Lietuvos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9" spans="1:18">
      <c r="A319" s="63">
        <v>2</v>
      </c>
      <c r="B319" s="63" t="s">
        <v>104</v>
      </c>
      <c r="C319" s="12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3">
        <f t="shared" si="185"/>
        <v>0</v>
      </c>
      <c r="O319" s="9">
        <f t="shared" si="186"/>
        <v>0</v>
      </c>
      <c r="P319" s="4">
        <f t="shared" ref="P319:P321" si="190">IF(O319=0,0,IF(F319="OŽ",IF(L319&gt;35,0,IF(J319&gt;35,(36-L319)*1.836,((36-L319)-(36-J319))*1.836)),0)+IF(F319="PČ",IF(L319&gt;31,0,IF(J319&gt;31,(32-L319)*1.347,((32-L319)-(32-J319))*1.347)),0)+ IF(F319="PČneol",IF(L319&gt;15,0,IF(J319&gt;15,(16-L319)*0.255,((16-L319)-(16-J319))*0.255)),0)+IF(F319="PŽ",IF(L319&gt;31,0,IF(J319&gt;31,(32-L319)*0.255,((32-L319)-(32-J319))*0.255)),0)+IF(F319="EČ",IF(L319&gt;23,0,IF(J319&gt;23,(24-L319)*0.612,((24-L319)-(24-J319))*0.612)),0)+IF(F319="EČneol",IF(L319&gt;7,0,IF(J319&gt;7,(8-L319)*0.204,((8-L319)-(8-J319))*0.204)),0)+IF(F319="EŽ",IF(L319&gt;23,0,IF(J319&gt;23,(24-L319)*0.204,((24-L319)-(24-J319))*0.204)),0)+IF(F319="PT",IF(L319&gt;31,0,IF(J319&gt;31,(32-L319)*0.204,((32-L319)-(32-J319))*0.204)),0)+IF(F319="JOŽ",IF(L319&gt;23,0,IF(J319&gt;23,(24-L319)*0.255,((24-L319)-(24-J319))*0.255)),0)+IF(F319="JPČ",IF(L319&gt;23,0,IF(J319&gt;23,(24-L319)*0.204,((24-L319)-(24-J319))*0.204)),0)+IF(F319="JEČ",IF(L319&gt;15,0,IF(J319&gt;15,(16-L319)*0.102,((16-L319)-(16-J319))*0.102)),0)+IF(F319="JEOF",IF(L319&gt;15,0,IF(J319&gt;15,(16-L319)*0.102,((16-L319)-(16-J319))*0.102)),0)+IF(F319="JnPČ",IF(L319&gt;15,0,IF(J319&gt;15,(16-L319)*0.153,((16-L319)-(16-J319))*0.153)),0)+IF(F319="JnEČ",IF(L319&gt;15,0,IF(J319&gt;15,(16-L319)*0.0765,((16-L319)-(16-J319))*0.0765)),0)+IF(F319="JčPČ",IF(L319&gt;15,0,IF(J319&gt;15,(16-L319)*0.06375,((16-L319)-(16-J319))*0.06375)),0)+IF(F319="JčEČ",IF(L319&gt;15,0,IF(J319&gt;15,(16-L319)*0.051,((16-L319)-(16-J319))*0.051)),0)+IF(F319="NEAK",IF(L319&gt;23,0,IF(J319&gt;23,(24-L319)*0.03444,((24-L319)-(24-J319))*0.03444)),0))</f>
        <v>0</v>
      </c>
      <c r="Q319" s="11">
        <f t="shared" ref="Q319:Q321" si="191">IF(ISERROR(P319*100/N319),0,(P319*100/N319))</f>
        <v>0</v>
      </c>
      <c r="R319" s="10">
        <f t="shared" si="189"/>
        <v>0</v>
      </c>
    </row>
    <row r="320" spans="1:18">
      <c r="A320" s="63">
        <v>3</v>
      </c>
      <c r="B320" s="63"/>
      <c r="C320" s="12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3">
        <f t="shared" si="185"/>
        <v>0</v>
      </c>
      <c r="O320" s="9">
        <f t="shared" si="186"/>
        <v>0</v>
      </c>
      <c r="P320" s="4">
        <f t="shared" si="190"/>
        <v>0</v>
      </c>
      <c r="Q320" s="11">
        <f t="shared" si="191"/>
        <v>0</v>
      </c>
      <c r="R320" s="10">
        <f t="shared" si="189"/>
        <v>0</v>
      </c>
    </row>
    <row r="321" spans="1:18">
      <c r="A321" s="63">
        <v>4</v>
      </c>
      <c r="B321" s="63"/>
      <c r="C321" s="12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3">
        <f t="shared" si="185"/>
        <v>0</v>
      </c>
      <c r="O321" s="9">
        <f t="shared" si="186"/>
        <v>0</v>
      </c>
      <c r="P321" s="4">
        <f t="shared" si="190"/>
        <v>0</v>
      </c>
      <c r="Q321" s="11">
        <f t="shared" si="191"/>
        <v>0</v>
      </c>
      <c r="R321" s="10">
        <f t="shared" si="189"/>
        <v>0</v>
      </c>
    </row>
    <row r="322" spans="1:18">
      <c r="A322" s="75" t="s">
        <v>36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7"/>
      <c r="R322" s="10">
        <f>SUM(R318:R321)</f>
        <v>0</v>
      </c>
    </row>
    <row r="323" spans="1:18" ht="15.75">
      <c r="A323" s="24" t="s">
        <v>171</v>
      </c>
      <c r="B323" s="2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49" t="s">
        <v>48</v>
      </c>
      <c r="B324" s="49"/>
      <c r="C324" s="49"/>
      <c r="D324" s="49"/>
      <c r="E324" s="49"/>
      <c r="F324" s="49"/>
      <c r="G324" s="49"/>
      <c r="H324" s="49"/>
      <c r="I324" s="49"/>
      <c r="J324" s="15"/>
      <c r="K324" s="15"/>
      <c r="L324" s="15"/>
      <c r="M324" s="15"/>
      <c r="N324" s="15"/>
      <c r="O324" s="15"/>
      <c r="P324" s="15"/>
      <c r="Q324" s="15"/>
      <c r="R324" s="16"/>
    </row>
    <row r="325" spans="1:18" s="8" customFormat="1">
      <c r="A325" s="49"/>
      <c r="B325" s="49"/>
      <c r="C325" s="49"/>
      <c r="D325" s="49"/>
      <c r="E325" s="49"/>
      <c r="F325" s="49"/>
      <c r="G325" s="49"/>
      <c r="H325" s="49"/>
      <c r="I325" s="49"/>
      <c r="J325" s="15"/>
      <c r="K325" s="15"/>
      <c r="L325" s="15"/>
      <c r="M325" s="15"/>
      <c r="N325" s="15"/>
      <c r="O325" s="15"/>
      <c r="P325" s="15"/>
      <c r="Q325" s="15"/>
      <c r="R325" s="16"/>
    </row>
    <row r="326" spans="1:18">
      <c r="A326" s="69" t="s">
        <v>172</v>
      </c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59"/>
      <c r="R326" s="8"/>
    </row>
    <row r="327" spans="1:18" ht="18">
      <c r="A327" s="71" t="s">
        <v>27</v>
      </c>
      <c r="B327" s="72"/>
      <c r="C327" s="72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9"/>
      <c r="R327" s="8"/>
    </row>
    <row r="328" spans="1:18">
      <c r="A328" s="73" t="s">
        <v>173</v>
      </c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59"/>
      <c r="R328" s="8"/>
    </row>
    <row r="329" spans="1:18">
      <c r="A329" s="63">
        <v>1</v>
      </c>
      <c r="B329" s="63" t="s">
        <v>130</v>
      </c>
      <c r="C329" s="12" t="s">
        <v>29</v>
      </c>
      <c r="D329" s="63" t="s">
        <v>30</v>
      </c>
      <c r="E329" s="63">
        <v>2</v>
      </c>
      <c r="F329" s="63" t="s">
        <v>108</v>
      </c>
      <c r="G329" s="63">
        <v>1</v>
      </c>
      <c r="H329" s="63" t="s">
        <v>32</v>
      </c>
      <c r="I329" s="63"/>
      <c r="J329" s="63">
        <v>57</v>
      </c>
      <c r="K329" s="63">
        <v>32</v>
      </c>
      <c r="L329" s="63">
        <v>10</v>
      </c>
      <c r="M329" s="63" t="s">
        <v>32</v>
      </c>
      <c r="N329" s="3">
        <f t="shared" ref="N329:N332" si="192">(IF(F329="OŽ",IF(L329=1,550.8,IF(L329=2,426.38,IF(L329=3,342.14,IF(L329=4,181.44,IF(L329=5,168.48,IF(L329=6,155.52,IF(L329=7,148.5,IF(L329=8,144,0))))))))+IF(L329&lt;=8,0,IF(L329&lt;=16,137.7,IF(L329&lt;=24,108,IF(L329&lt;=32,80.1,IF(L329&lt;=36,52.2,0)))))-IF(L329&lt;=8,0,IF(L329&lt;=16,(L329-9)*2.754,IF(L329&lt;=24,(L329-17)* 2.754,IF(L329&lt;=32,(L329-25)* 2.754,IF(L329&lt;=36,(L329-33)*2.754,0))))),0)+IF(F329="PČ",IF(L329=1,449,IF(L329=2,314.6,IF(L329=3,238,IF(L329=4,172,IF(L329=5,159,IF(L329=6,145,IF(L329=7,132,IF(L329=8,119,0))))))))+IF(L329&lt;=8,0,IF(L329&lt;=16,88,IF(L329&lt;=24,55,IF(L329&lt;=32,22,0))))-IF(L329&lt;=8,0,IF(L329&lt;=16,(L329-9)*2.245,IF(L329&lt;=24,(L329-17)*2.245,IF(L329&lt;=32,(L329-25)*2.245,0)))),0)+IF(F329="PČneol",IF(L329=1,85,IF(L329=2,64.61,IF(L329=3,50.76,IF(L329=4,16.25,IF(L329=5,15,IF(L329=6,13.75,IF(L329=7,12.5,IF(L329=8,11.25,0))))))))+IF(L329&lt;=8,0,IF(L329&lt;=16,9,0))-IF(L329&lt;=8,0,IF(L329&lt;=16,(L329-9)*0.425,0)),0)+IF(F329="PŽ",IF(L329=1,85,IF(L329=2,59.5,IF(L329=3,45,IF(L329=4,32.5,IF(L329=5,30,IF(L329=6,27.5,IF(L329=7,25,IF(L329=8,22.5,0))))))))+IF(L329&lt;=8,0,IF(L329&lt;=16,19,IF(L329&lt;=24,13,IF(L329&lt;=32,8,0))))-IF(L329&lt;=8,0,IF(L329&lt;=16,(L329-9)*0.425,IF(L329&lt;=24,(L329-17)*0.425,IF(L329&lt;=32,(L329-25)*0.425,0)))),0)+IF(F329="EČ",IF(L329=1,204,IF(L329=2,156.24,IF(L329=3,123.84,IF(L329=4,72,IF(L329=5,66,IF(L329=6,60,IF(L329=7,54,IF(L329=8,48,0))))))))+IF(L329&lt;=8,0,IF(L329&lt;=16,40,IF(L329&lt;=24,25,0)))-IF(L329&lt;=8,0,IF(L329&lt;=16,(L329-9)*1.02,IF(L329&lt;=24,(L329-17)*1.02,0))),0)+IF(F329="EČneol",IF(L329=1,68,IF(L329=2,51.69,IF(L329=3,40.61,IF(L329=4,13,IF(L329=5,12,IF(L329=6,11,IF(L329=7,10,IF(L329=8,9,0)))))))))+IF(F329="EŽ",IF(L329=1,68,IF(L329=2,47.6,IF(L329=3,36,IF(L329=4,18,IF(L329=5,16.5,IF(L329=6,15,IF(L329=7,13.5,IF(L329=8,12,0))))))))+IF(L329&lt;=8,0,IF(L329&lt;=16,10,IF(L329&lt;=24,6,0)))-IF(L329&lt;=8,0,IF(L329&lt;=16,(L329-9)*0.34,IF(L329&lt;=24,(L329-17)*0.34,0))),0)+IF(F329="PT",IF(L329=1,68,IF(L329=2,52.08,IF(L329=3,41.28,IF(L329=4,24,IF(L329=5,22,IF(L329=6,20,IF(L329=7,18,IF(L329=8,16,0))))))))+IF(L329&lt;=8,0,IF(L329&lt;=16,13,IF(L329&lt;=24,9,IF(L329&lt;=32,4,0))))-IF(L329&lt;=8,0,IF(L329&lt;=16,(L329-9)*0.34,IF(L329&lt;=24,(L329-17)*0.34,IF(L329&lt;=32,(L329-25)*0.34,0)))),0)+IF(F329="JOŽ",IF(L329=1,85,IF(L329=2,59.5,IF(L329=3,45,IF(L329=4,32.5,IF(L329=5,30,IF(L329=6,27.5,IF(L329=7,25,IF(L329=8,22.5,0))))))))+IF(L329&lt;=8,0,IF(L329&lt;=16,19,IF(L329&lt;=24,13,0)))-IF(L329&lt;=8,0,IF(L329&lt;=16,(L329-9)*0.425,IF(L329&lt;=24,(L329-17)*0.425,0))),0)+IF(F329="JPČ",IF(L329=1,68,IF(L329=2,47.6,IF(L329=3,36,IF(L329=4,26,IF(L329=5,24,IF(L329=6,22,IF(L329=7,20,IF(L329=8,18,0))))))))+IF(L329&lt;=8,0,IF(L329&lt;=16,13,IF(L329&lt;=24,9,0)))-IF(L329&lt;=8,0,IF(L329&lt;=16,(L329-9)*0.34,IF(L329&lt;=24,(L329-17)*0.34,0))),0)+IF(F329="JEČ",IF(L329=1,34,IF(L329=2,26.04,IF(L329=3,20.6,IF(L329=4,12,IF(L329=5,11,IF(L329=6,10,IF(L329=7,9,IF(L329=8,8,0))))))))+IF(L329&lt;=8,0,IF(L329&lt;=16,6,0))-IF(L329&lt;=8,0,IF(L329&lt;=16,(L329-9)*0.17,0)),0)+IF(F329="JEOF",IF(L329=1,34,IF(L329=2,26.04,IF(L329=3,20.6,IF(L329=4,12,IF(L329=5,11,IF(L329=6,10,IF(L329=7,9,IF(L329=8,8,0))))))))+IF(L329&lt;=8,0,IF(L329&lt;=16,6,0))-IF(L329&lt;=8,0,IF(L329&lt;=16,(L329-9)*0.17,0)),0)+IF(F329="JnPČ",IF(L329=1,51,IF(L329=2,35.7,IF(L329=3,27,IF(L329=4,19.5,IF(L329=5,18,IF(L329=6,16.5,IF(L329=7,15,IF(L329=8,13.5,0))))))))+IF(L329&lt;=8,0,IF(L329&lt;=16,10,0))-IF(L329&lt;=8,0,IF(L329&lt;=16,(L329-9)*0.255,0)),0)+IF(F329="JnEČ",IF(L329=1,25.5,IF(L329=2,19.53,IF(L329=3,15.48,IF(L329=4,9,IF(L329=5,8.25,IF(L329=6,7.5,IF(L329=7,6.75,IF(L329=8,6,0))))))))+IF(L329&lt;=8,0,IF(L329&lt;=16,5,0))-IF(L329&lt;=8,0,IF(L329&lt;=16,(L329-9)*0.1275,0)),0)+IF(F329="JčPČ",IF(L329=1,21.25,IF(L329=2,14.5,IF(L329=3,11.5,IF(L329=4,7,IF(L329=5,6.5,IF(L329=6,6,IF(L329=7,5.5,IF(L329=8,5,0))))))))+IF(L329&lt;=8,0,IF(L329&lt;=16,4,0))-IF(L329&lt;=8,0,IF(L329&lt;=16,(L329-9)*0.10625,0)),0)+IF(F329="JčEČ",IF(L329=1,17,IF(L329=2,13.02,IF(L329=3,10.32,IF(L329=4,6,IF(L329=5,5.5,IF(L329=6,5,IF(L329=7,4.5,IF(L329=8,4,0))))))))+IF(L329&lt;=8,0,IF(L329&lt;=16,3,0))-IF(L329&lt;=8,0,IF(L329&lt;=16,(L329-9)*0.085,0)),0)+IF(F329="NEAK",IF(L329=1,11.48,IF(L329=2,8.79,IF(L329=3,6.97,IF(L329=4,4.05,IF(L329=5,3.71,IF(L329=6,3.38,IF(L329=7,3.04,IF(L329=8,2.7,0))))))))+IF(L329&lt;=8,0,IF(L329&lt;=16,2,IF(L329&lt;=24,1.3,0)))-IF(L329&lt;=8,0,IF(L329&lt;=16,(L329-9)*0.0574,IF(L329&lt;=24,(L329-17)*0.0574,0))),0))*IF(L329&lt;0,1,IF(OR(F329="PČ",F329="PŽ",F329="PT"),IF(J329&lt;32,J329/32,1),1))* IF(L329&lt;0,1,IF(OR(F329="EČ",F329="EŽ",F329="JOŽ",F329="JPČ",F329="NEAK"),IF(J329&lt;24,J329/24,1),1))*IF(L329&lt;0,1,IF(OR(F329="PČneol",F329="JEČ",F329="JEOF",F329="JnPČ",F329="JnEČ",F329="JčPČ",F329="JčEČ"),IF(J329&lt;16,J329/16,1),1))*IF(L329&lt;0,1,IF(F329="EČneol",IF(J329&lt;8,J329/8,1),1))</f>
        <v>5.83</v>
      </c>
      <c r="O329" s="9">
        <f t="shared" ref="O329:O332" si="193">IF(F329="OŽ",N329,IF(H329="Ne",IF(J329*0.3&lt;J329-L329,N329,0),IF(J329*0.1&lt;J329-L329,N329,0)))</f>
        <v>5.83</v>
      </c>
      <c r="P329" s="4">
        <f t="shared" ref="P329" si="194">IF(O329=0,0,IF(F329="OŽ",IF(L329&gt;35,0,IF(J329&gt;35,(36-L329)*1.836,((36-L329)-(36-J329))*1.836)),0)+IF(F329="PČ",IF(L329&gt;31,0,IF(J329&gt;31,(32-L329)*1.347,((32-L329)-(32-J329))*1.347)),0)+ IF(F329="PČneol",IF(L329&gt;15,0,IF(J329&gt;15,(16-L329)*0.255,((16-L329)-(16-J329))*0.255)),0)+IF(F329="PŽ",IF(L329&gt;31,0,IF(J329&gt;31,(32-L329)*0.255,((32-L329)-(32-J329))*0.255)),0)+IF(F329="EČ",IF(L329&gt;23,0,IF(J329&gt;23,(24-L329)*0.612,((24-L329)-(24-J329))*0.612)),0)+IF(F329="EČneol",IF(L329&gt;7,0,IF(J329&gt;7,(8-L329)*0.204,((8-L329)-(8-J329))*0.204)),0)+IF(F329="EŽ",IF(L329&gt;23,0,IF(J329&gt;23,(24-L329)*0.204,((24-L329)-(24-J329))*0.204)),0)+IF(F329="PT",IF(L329&gt;31,0,IF(J329&gt;31,(32-L329)*0.204,((32-L329)-(32-J329))*0.204)),0)+IF(F329="JOŽ",IF(L329&gt;23,0,IF(J329&gt;23,(24-L329)*0.255,((24-L329)-(24-J329))*0.255)),0)+IF(F329="JPČ",IF(L329&gt;23,0,IF(J329&gt;23,(24-L329)*0.204,((24-L329)-(24-J329))*0.204)),0)+IF(F329="JEČ",IF(L329&gt;15,0,IF(J329&gt;15,(16-L329)*0.102,((16-L329)-(16-J329))*0.102)),0)+IF(F329="JEOF",IF(L329&gt;15,0,IF(J329&gt;15,(16-L329)*0.102,((16-L329)-(16-J329))*0.102)),0)+IF(F329="JnPČ",IF(L329&gt;15,0,IF(J329&gt;15,(16-L329)*0.153,((16-L329)-(16-J329))*0.153)),0)+IF(F329="JnEČ",IF(L329&gt;15,0,IF(J329&gt;15,(16-L329)*0.0765,((16-L329)-(16-J329))*0.0765)),0)+IF(F329="JčPČ",IF(L329&gt;15,0,IF(J329&gt;15,(16-L329)*0.06375,((16-L329)-(16-J329))*0.06375)),0)+IF(F329="JčEČ",IF(L329&gt;15,0,IF(J329&gt;15,(16-L329)*0.051,((16-L329)-(16-J329))*0.051)),0)+IF(F329="NEAK",IF(L329&gt;23,0,IF(J329&gt;23,(24-L329)*0.03444,((24-L329)-(24-J329))*0.03444)),0))</f>
        <v>0.61199999999999999</v>
      </c>
      <c r="Q329" s="11">
        <f t="shared" ref="Q329" si="195">IF(ISERROR(P329*100/N329),0,(P329*100/N329))</f>
        <v>10.497427101200685</v>
      </c>
      <c r="R329" s="10">
        <f t="shared" ref="R329:R332" si="196">IF(Q329&lt;=30,O329+P329,O329+O329*0.3)*IF(G329=1,0.4,IF(G329=2,0.75,IF(G329="1 (kas 4 m. 1 k. nerengiamos)",0.52,1)))*IF(D329="olimpinė",1,IF(M329="Ne",0.5,1))*IF(OR(A$5="Lietuvos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federacija"),IF(OR(J329&lt;8,K329&lt;16),0,1),1)*E329*IF(I329&lt;=1,1,1/I329)*IF(OR(A$5="Lietuvos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5.1536000000000008</v>
      </c>
    </row>
    <row r="330" spans="1:18">
      <c r="A330" s="63">
        <v>2</v>
      </c>
      <c r="B330" s="63" t="s">
        <v>131</v>
      </c>
      <c r="C330" s="12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3">
        <f t="shared" si="192"/>
        <v>0</v>
      </c>
      <c r="O330" s="9">
        <f t="shared" si="193"/>
        <v>0</v>
      </c>
      <c r="P330" s="4">
        <f t="shared" ref="P330:P332" si="197">IF(O330=0,0,IF(F330="OŽ",IF(L330&gt;35,0,IF(J330&gt;35,(36-L330)*1.836,((36-L330)-(36-J330))*1.836)),0)+IF(F330="PČ",IF(L330&gt;31,0,IF(J330&gt;31,(32-L330)*1.347,((32-L330)-(32-J330))*1.347)),0)+ IF(F330="PČneol",IF(L330&gt;15,0,IF(J330&gt;15,(16-L330)*0.255,((16-L330)-(16-J330))*0.255)),0)+IF(F330="PŽ",IF(L330&gt;31,0,IF(J330&gt;31,(32-L330)*0.255,((32-L330)-(32-J330))*0.255)),0)+IF(F330="EČ",IF(L330&gt;23,0,IF(J330&gt;23,(24-L330)*0.612,((24-L330)-(24-J330))*0.612)),0)+IF(F330="EČneol",IF(L330&gt;7,0,IF(J330&gt;7,(8-L330)*0.204,((8-L330)-(8-J330))*0.204)),0)+IF(F330="EŽ",IF(L330&gt;23,0,IF(J330&gt;23,(24-L330)*0.204,((24-L330)-(24-J330))*0.204)),0)+IF(F330="PT",IF(L330&gt;31,0,IF(J330&gt;31,(32-L330)*0.204,((32-L330)-(32-J330))*0.204)),0)+IF(F330="JOŽ",IF(L330&gt;23,0,IF(J330&gt;23,(24-L330)*0.255,((24-L330)-(24-J330))*0.255)),0)+IF(F330="JPČ",IF(L330&gt;23,0,IF(J330&gt;23,(24-L330)*0.204,((24-L330)-(24-J330))*0.204)),0)+IF(F330="JEČ",IF(L330&gt;15,0,IF(J330&gt;15,(16-L330)*0.102,((16-L330)-(16-J330))*0.102)),0)+IF(F330="JEOF",IF(L330&gt;15,0,IF(J330&gt;15,(16-L330)*0.102,((16-L330)-(16-J330))*0.102)),0)+IF(F330="JnPČ",IF(L330&gt;15,0,IF(J330&gt;15,(16-L330)*0.153,((16-L330)-(16-J330))*0.153)),0)+IF(F330="JnEČ",IF(L330&gt;15,0,IF(J330&gt;15,(16-L330)*0.0765,((16-L330)-(16-J330))*0.0765)),0)+IF(F330="JčPČ",IF(L330&gt;15,0,IF(J330&gt;15,(16-L330)*0.06375,((16-L330)-(16-J330))*0.06375)),0)+IF(F330="JčEČ",IF(L330&gt;15,0,IF(J330&gt;15,(16-L330)*0.051,((16-L330)-(16-J330))*0.051)),0)+IF(F330="NEAK",IF(L330&gt;23,0,IF(J330&gt;23,(24-L330)*0.03444,((24-L330)-(24-J330))*0.03444)),0))</f>
        <v>0</v>
      </c>
      <c r="Q330" s="11">
        <f t="shared" ref="Q330:Q332" si="198">IF(ISERROR(P330*100/N330),0,(P330*100/N330))</f>
        <v>0</v>
      </c>
      <c r="R330" s="10">
        <f t="shared" si="196"/>
        <v>0</v>
      </c>
    </row>
    <row r="331" spans="1:18">
      <c r="A331" s="63">
        <v>3</v>
      </c>
      <c r="B331" s="63" t="s">
        <v>174</v>
      </c>
      <c r="C331" s="12" t="s">
        <v>29</v>
      </c>
      <c r="D331" s="63" t="s">
        <v>30</v>
      </c>
      <c r="E331" s="63">
        <v>2</v>
      </c>
      <c r="F331" s="63" t="s">
        <v>108</v>
      </c>
      <c r="G331" s="63">
        <v>1</v>
      </c>
      <c r="H331" s="63" t="s">
        <v>32</v>
      </c>
      <c r="I331" s="63"/>
      <c r="J331" s="63">
        <v>57</v>
      </c>
      <c r="K331" s="63">
        <v>32</v>
      </c>
      <c r="L331" s="63">
        <v>15</v>
      </c>
      <c r="M331" s="63" t="s">
        <v>32</v>
      </c>
      <c r="N331" s="3">
        <f t="shared" si="192"/>
        <v>4.9800000000000004</v>
      </c>
      <c r="O331" s="9">
        <f t="shared" si="193"/>
        <v>4.9800000000000004</v>
      </c>
      <c r="P331" s="4">
        <f t="shared" si="197"/>
        <v>0.10199999999999999</v>
      </c>
      <c r="Q331" s="11">
        <f t="shared" si="198"/>
        <v>2.0481927710843371</v>
      </c>
      <c r="R331" s="10">
        <f t="shared" si="196"/>
        <v>4.0656000000000008</v>
      </c>
    </row>
    <row r="332" spans="1:18">
      <c r="A332" s="63">
        <v>4</v>
      </c>
      <c r="B332" s="63" t="s">
        <v>175</v>
      </c>
      <c r="C332" s="12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3">
        <f t="shared" si="192"/>
        <v>0</v>
      </c>
      <c r="O332" s="9">
        <f t="shared" si="193"/>
        <v>0</v>
      </c>
      <c r="P332" s="4">
        <f t="shared" si="197"/>
        <v>0</v>
      </c>
      <c r="Q332" s="11">
        <f t="shared" si="198"/>
        <v>0</v>
      </c>
      <c r="R332" s="10">
        <f t="shared" si="196"/>
        <v>0</v>
      </c>
    </row>
    <row r="333" spans="1:18">
      <c r="A333" s="75" t="s">
        <v>36</v>
      </c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7"/>
      <c r="R333" s="10">
        <f>SUM(R329:R332)</f>
        <v>9.2192000000000007</v>
      </c>
    </row>
    <row r="334" spans="1:18" ht="15.75">
      <c r="A334" s="24" t="s">
        <v>176</v>
      </c>
      <c r="B334" s="2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6"/>
    </row>
    <row r="335" spans="1:18">
      <c r="A335" s="49" t="s">
        <v>48</v>
      </c>
      <c r="B335" s="49"/>
      <c r="C335" s="49"/>
      <c r="D335" s="49"/>
      <c r="E335" s="49"/>
      <c r="F335" s="49"/>
      <c r="G335" s="49"/>
      <c r="H335" s="49"/>
      <c r="I335" s="49"/>
      <c r="J335" s="15"/>
      <c r="K335" s="15"/>
      <c r="L335" s="15"/>
      <c r="M335" s="15"/>
      <c r="N335" s="15"/>
      <c r="O335" s="15"/>
      <c r="P335" s="15"/>
      <c r="Q335" s="15"/>
      <c r="R335" s="16"/>
    </row>
    <row r="336" spans="1:18" s="8" customFormat="1">
      <c r="A336" s="49"/>
      <c r="B336" s="49"/>
      <c r="C336" s="49"/>
      <c r="D336" s="49"/>
      <c r="E336" s="49"/>
      <c r="F336" s="49"/>
      <c r="G336" s="49"/>
      <c r="H336" s="49"/>
      <c r="I336" s="49"/>
      <c r="J336" s="15"/>
      <c r="K336" s="15"/>
      <c r="L336" s="15"/>
      <c r="M336" s="15"/>
      <c r="N336" s="15"/>
      <c r="O336" s="15"/>
      <c r="P336" s="15"/>
      <c r="Q336" s="15"/>
      <c r="R336" s="16"/>
    </row>
    <row r="337" spans="1:18">
      <c r="A337" s="69" t="s">
        <v>177</v>
      </c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59"/>
      <c r="R337" s="8"/>
    </row>
    <row r="338" spans="1:18" ht="18">
      <c r="A338" s="71" t="s">
        <v>27</v>
      </c>
      <c r="B338" s="72"/>
      <c r="C338" s="72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9"/>
      <c r="R338" s="8"/>
    </row>
    <row r="339" spans="1:18">
      <c r="A339" s="73" t="s">
        <v>178</v>
      </c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59"/>
      <c r="R339" s="8"/>
    </row>
    <row r="340" spans="1:18">
      <c r="A340" s="63">
        <v>1</v>
      </c>
      <c r="B340" s="63" t="s">
        <v>85</v>
      </c>
      <c r="C340" s="12" t="s">
        <v>42</v>
      </c>
      <c r="D340" s="63" t="s">
        <v>30</v>
      </c>
      <c r="E340" s="63">
        <v>2</v>
      </c>
      <c r="F340" s="63" t="s">
        <v>108</v>
      </c>
      <c r="G340" s="63">
        <v>1</v>
      </c>
      <c r="H340" s="63" t="s">
        <v>32</v>
      </c>
      <c r="I340" s="63"/>
      <c r="J340" s="63">
        <v>59</v>
      </c>
      <c r="K340" s="63">
        <v>32</v>
      </c>
      <c r="L340" s="63">
        <v>8</v>
      </c>
      <c r="M340" s="63" t="s">
        <v>32</v>
      </c>
      <c r="N340" s="3">
        <f t="shared" ref="N340:N343" si="199">(IF(F340="OŽ",IF(L340=1,550.8,IF(L340=2,426.38,IF(L340=3,342.14,IF(L340=4,181.44,IF(L340=5,168.48,IF(L340=6,155.52,IF(L340=7,148.5,IF(L340=8,144,0))))))))+IF(L340&lt;=8,0,IF(L340&lt;=16,137.7,IF(L340&lt;=24,108,IF(L340&lt;=32,80.1,IF(L340&lt;=36,52.2,0)))))-IF(L340&lt;=8,0,IF(L340&lt;=16,(L340-9)*2.754,IF(L340&lt;=24,(L340-17)* 2.754,IF(L340&lt;=32,(L340-25)* 2.754,IF(L340&lt;=36,(L340-33)*2.754,0))))),0)+IF(F340="PČ",IF(L340=1,449,IF(L340=2,314.6,IF(L340=3,238,IF(L340=4,172,IF(L340=5,159,IF(L340=6,145,IF(L340=7,132,IF(L340=8,119,0))))))))+IF(L340&lt;=8,0,IF(L340&lt;=16,88,IF(L340&lt;=24,55,IF(L340&lt;=32,22,0))))-IF(L340&lt;=8,0,IF(L340&lt;=16,(L340-9)*2.245,IF(L340&lt;=24,(L340-17)*2.245,IF(L340&lt;=32,(L340-25)*2.245,0)))),0)+IF(F340="PČneol",IF(L340=1,85,IF(L340=2,64.61,IF(L340=3,50.76,IF(L340=4,16.25,IF(L340=5,15,IF(L340=6,13.75,IF(L340=7,12.5,IF(L340=8,11.25,0))))))))+IF(L340&lt;=8,0,IF(L340&lt;=16,9,0))-IF(L340&lt;=8,0,IF(L340&lt;=16,(L340-9)*0.425,0)),0)+IF(F340="PŽ",IF(L340=1,85,IF(L340=2,59.5,IF(L340=3,45,IF(L340=4,32.5,IF(L340=5,30,IF(L340=6,27.5,IF(L340=7,25,IF(L340=8,22.5,0))))))))+IF(L340&lt;=8,0,IF(L340&lt;=16,19,IF(L340&lt;=24,13,IF(L340&lt;=32,8,0))))-IF(L340&lt;=8,0,IF(L340&lt;=16,(L340-9)*0.425,IF(L340&lt;=24,(L340-17)*0.425,IF(L340&lt;=32,(L340-25)*0.425,0)))),0)+IF(F340="EČ",IF(L340=1,204,IF(L340=2,156.24,IF(L340=3,123.84,IF(L340=4,72,IF(L340=5,66,IF(L340=6,60,IF(L340=7,54,IF(L340=8,48,0))))))))+IF(L340&lt;=8,0,IF(L340&lt;=16,40,IF(L340&lt;=24,25,0)))-IF(L340&lt;=8,0,IF(L340&lt;=16,(L340-9)*1.02,IF(L340&lt;=24,(L340-17)*1.02,0))),0)+IF(F340="EČneol",IF(L340=1,68,IF(L340=2,51.69,IF(L340=3,40.61,IF(L340=4,13,IF(L340=5,12,IF(L340=6,11,IF(L340=7,10,IF(L340=8,9,0)))))))))+IF(F340="EŽ",IF(L340=1,68,IF(L340=2,47.6,IF(L340=3,36,IF(L340=4,18,IF(L340=5,16.5,IF(L340=6,15,IF(L340=7,13.5,IF(L340=8,12,0))))))))+IF(L340&lt;=8,0,IF(L340&lt;=16,10,IF(L340&lt;=24,6,0)))-IF(L340&lt;=8,0,IF(L340&lt;=16,(L340-9)*0.34,IF(L340&lt;=24,(L340-17)*0.34,0))),0)+IF(F340="PT",IF(L340=1,68,IF(L340=2,52.08,IF(L340=3,41.28,IF(L340=4,24,IF(L340=5,22,IF(L340=6,20,IF(L340=7,18,IF(L340=8,16,0))))))))+IF(L340&lt;=8,0,IF(L340&lt;=16,13,IF(L340&lt;=24,9,IF(L340&lt;=32,4,0))))-IF(L340&lt;=8,0,IF(L340&lt;=16,(L340-9)*0.34,IF(L340&lt;=24,(L340-17)*0.34,IF(L340&lt;=32,(L340-25)*0.34,0)))),0)+IF(F340="JOŽ",IF(L340=1,85,IF(L340=2,59.5,IF(L340=3,45,IF(L340=4,32.5,IF(L340=5,30,IF(L340=6,27.5,IF(L340=7,25,IF(L340=8,22.5,0))))))))+IF(L340&lt;=8,0,IF(L340&lt;=16,19,IF(L340&lt;=24,13,0)))-IF(L340&lt;=8,0,IF(L340&lt;=16,(L340-9)*0.425,IF(L340&lt;=24,(L340-17)*0.425,0))),0)+IF(F340="JPČ",IF(L340=1,68,IF(L340=2,47.6,IF(L340=3,36,IF(L340=4,26,IF(L340=5,24,IF(L340=6,22,IF(L340=7,20,IF(L340=8,18,0))))))))+IF(L340&lt;=8,0,IF(L340&lt;=16,13,IF(L340&lt;=24,9,0)))-IF(L340&lt;=8,0,IF(L340&lt;=16,(L340-9)*0.34,IF(L340&lt;=24,(L340-17)*0.34,0))),0)+IF(F340="JEČ",IF(L340=1,34,IF(L340=2,26.04,IF(L340=3,20.6,IF(L340=4,12,IF(L340=5,11,IF(L340=6,10,IF(L340=7,9,IF(L340=8,8,0))))))))+IF(L340&lt;=8,0,IF(L340&lt;=16,6,0))-IF(L340&lt;=8,0,IF(L340&lt;=16,(L340-9)*0.17,0)),0)+IF(F340="JEOF",IF(L340=1,34,IF(L340=2,26.04,IF(L340=3,20.6,IF(L340=4,12,IF(L340=5,11,IF(L340=6,10,IF(L340=7,9,IF(L340=8,8,0))))))))+IF(L340&lt;=8,0,IF(L340&lt;=16,6,0))-IF(L340&lt;=8,0,IF(L340&lt;=16,(L340-9)*0.17,0)),0)+IF(F340="JnPČ",IF(L340=1,51,IF(L340=2,35.7,IF(L340=3,27,IF(L340=4,19.5,IF(L340=5,18,IF(L340=6,16.5,IF(L340=7,15,IF(L340=8,13.5,0))))))))+IF(L340&lt;=8,0,IF(L340&lt;=16,10,0))-IF(L340&lt;=8,0,IF(L340&lt;=16,(L340-9)*0.255,0)),0)+IF(F340="JnEČ",IF(L340=1,25.5,IF(L340=2,19.53,IF(L340=3,15.48,IF(L340=4,9,IF(L340=5,8.25,IF(L340=6,7.5,IF(L340=7,6.75,IF(L340=8,6,0))))))))+IF(L340&lt;=8,0,IF(L340&lt;=16,5,0))-IF(L340&lt;=8,0,IF(L340&lt;=16,(L340-9)*0.1275,0)),0)+IF(F340="JčPČ",IF(L340=1,21.25,IF(L340=2,14.5,IF(L340=3,11.5,IF(L340=4,7,IF(L340=5,6.5,IF(L340=6,6,IF(L340=7,5.5,IF(L340=8,5,0))))))))+IF(L340&lt;=8,0,IF(L340&lt;=16,4,0))-IF(L340&lt;=8,0,IF(L340&lt;=16,(L340-9)*0.10625,0)),0)+IF(F340="JčEČ",IF(L340=1,17,IF(L340=2,13.02,IF(L340=3,10.32,IF(L340=4,6,IF(L340=5,5.5,IF(L340=6,5,IF(L340=7,4.5,IF(L340=8,4,0))))))))+IF(L340&lt;=8,0,IF(L340&lt;=16,3,0))-IF(L340&lt;=8,0,IF(L340&lt;=16,(L340-9)*0.085,0)),0)+IF(F340="NEAK",IF(L340=1,11.48,IF(L340=2,8.79,IF(L340=3,6.97,IF(L340=4,4.05,IF(L340=5,3.71,IF(L340=6,3.38,IF(L340=7,3.04,IF(L340=8,2.7,0))))))))+IF(L340&lt;=8,0,IF(L340&lt;=16,2,IF(L340&lt;=24,1.3,0)))-IF(L340&lt;=8,0,IF(L340&lt;=16,(L340-9)*0.0574,IF(L340&lt;=24,(L340-17)*0.0574,0))),0))*IF(L340&lt;0,1,IF(OR(F340="PČ",F340="PŽ",F340="PT"),IF(J340&lt;32,J340/32,1),1))* IF(L340&lt;0,1,IF(OR(F340="EČ",F340="EŽ",F340="JOŽ",F340="JPČ",F340="NEAK"),IF(J340&lt;24,J340/24,1),1))*IF(L340&lt;0,1,IF(OR(F340="PČneol",F340="JEČ",F340="JEOF",F340="JnPČ",F340="JnEČ",F340="JčPČ",F340="JčEČ"),IF(J340&lt;16,J340/16,1),1))*IF(L340&lt;0,1,IF(F340="EČneol",IF(J340&lt;8,J340/8,1),1))</f>
        <v>8</v>
      </c>
      <c r="O340" s="9">
        <f t="shared" ref="O340:O343" si="200">IF(F340="OŽ",N340,IF(H340="Ne",IF(J340*0.3&lt;J340-L340,N340,0),IF(J340*0.1&lt;J340-L340,N340,0)))</f>
        <v>8</v>
      </c>
      <c r="P340" s="4">
        <f t="shared" ref="P340" si="201">IF(O340=0,0,IF(F340="OŽ",IF(L340&gt;35,0,IF(J340&gt;35,(36-L340)*1.836,((36-L340)-(36-J340))*1.836)),0)+IF(F340="PČ",IF(L340&gt;31,0,IF(J340&gt;31,(32-L340)*1.347,((32-L340)-(32-J340))*1.347)),0)+ IF(F340="PČneol",IF(L340&gt;15,0,IF(J340&gt;15,(16-L340)*0.255,((16-L340)-(16-J340))*0.255)),0)+IF(F340="PŽ",IF(L340&gt;31,0,IF(J340&gt;31,(32-L340)*0.255,((32-L340)-(32-J340))*0.255)),0)+IF(F340="EČ",IF(L340&gt;23,0,IF(J340&gt;23,(24-L340)*0.612,((24-L340)-(24-J340))*0.612)),0)+IF(F340="EČneol",IF(L340&gt;7,0,IF(J340&gt;7,(8-L340)*0.204,((8-L340)-(8-J340))*0.204)),0)+IF(F340="EŽ",IF(L340&gt;23,0,IF(J340&gt;23,(24-L340)*0.204,((24-L340)-(24-J340))*0.204)),0)+IF(F340="PT",IF(L340&gt;31,0,IF(J340&gt;31,(32-L340)*0.204,((32-L340)-(32-J340))*0.204)),0)+IF(F340="JOŽ",IF(L340&gt;23,0,IF(J340&gt;23,(24-L340)*0.255,((24-L340)-(24-J340))*0.255)),0)+IF(F340="JPČ",IF(L340&gt;23,0,IF(J340&gt;23,(24-L340)*0.204,((24-L340)-(24-J340))*0.204)),0)+IF(F340="JEČ",IF(L340&gt;15,0,IF(J340&gt;15,(16-L340)*0.102,((16-L340)-(16-J340))*0.102)),0)+IF(F340="JEOF",IF(L340&gt;15,0,IF(J340&gt;15,(16-L340)*0.102,((16-L340)-(16-J340))*0.102)),0)+IF(F340="JnPČ",IF(L340&gt;15,0,IF(J340&gt;15,(16-L340)*0.153,((16-L340)-(16-J340))*0.153)),0)+IF(F340="JnEČ",IF(L340&gt;15,0,IF(J340&gt;15,(16-L340)*0.0765,((16-L340)-(16-J340))*0.0765)),0)+IF(F340="JčPČ",IF(L340&gt;15,0,IF(J340&gt;15,(16-L340)*0.06375,((16-L340)-(16-J340))*0.06375)),0)+IF(F340="JčEČ",IF(L340&gt;15,0,IF(J340&gt;15,(16-L340)*0.051,((16-L340)-(16-J340))*0.051)),0)+IF(F340="NEAK",IF(L340&gt;23,0,IF(J340&gt;23,(24-L340)*0.03444,((24-L340)-(24-J340))*0.03444)),0))</f>
        <v>0.81599999999999995</v>
      </c>
      <c r="Q340" s="11">
        <f t="shared" ref="Q340" si="202">IF(ISERROR(P340*100/N340),0,(P340*100/N340))</f>
        <v>10.199999999999999</v>
      </c>
      <c r="R340" s="10">
        <f t="shared" ref="R340:R343" si="203">IF(Q340&lt;=30,O340+P340,O340+O340*0.3)*IF(G340=1,0.4,IF(G340=2,0.75,IF(G340="1 (kas 4 m. 1 k. nerengiamos)",0.52,1)))*IF(D340="olimpinė",1,IF(M340="Ne",0.5,1))*IF(OR(A$5="Lietuvos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federacija"),IF(OR(J340&lt;8,K340&lt;16),0,1),1)*E340*IF(I340&lt;=1,1,1/I340)*IF(OR(A$5="Lietuvos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7.0528000000000013</v>
      </c>
    </row>
    <row r="341" spans="1:18">
      <c r="A341" s="63">
        <v>2</v>
      </c>
      <c r="B341" s="63" t="s">
        <v>79</v>
      </c>
      <c r="C341" s="12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3">
        <f t="shared" si="199"/>
        <v>0</v>
      </c>
      <c r="O341" s="9">
        <f t="shared" si="200"/>
        <v>0</v>
      </c>
      <c r="P341" s="4">
        <f t="shared" ref="P341:P343" si="204">IF(O341=0,0,IF(F341="OŽ",IF(L341&gt;35,0,IF(J341&gt;35,(36-L341)*1.836,((36-L341)-(36-J341))*1.836)),0)+IF(F341="PČ",IF(L341&gt;31,0,IF(J341&gt;31,(32-L341)*1.347,((32-L341)-(32-J341))*1.347)),0)+ IF(F341="PČneol",IF(L341&gt;15,0,IF(J341&gt;15,(16-L341)*0.255,((16-L341)-(16-J341))*0.255)),0)+IF(F341="PŽ",IF(L341&gt;31,0,IF(J341&gt;31,(32-L341)*0.255,((32-L341)-(32-J341))*0.255)),0)+IF(F341="EČ",IF(L341&gt;23,0,IF(J341&gt;23,(24-L341)*0.612,((24-L341)-(24-J341))*0.612)),0)+IF(F341="EČneol",IF(L341&gt;7,0,IF(J341&gt;7,(8-L341)*0.204,((8-L341)-(8-J341))*0.204)),0)+IF(F341="EŽ",IF(L341&gt;23,0,IF(J341&gt;23,(24-L341)*0.204,((24-L341)-(24-J341))*0.204)),0)+IF(F341="PT",IF(L341&gt;31,0,IF(J341&gt;31,(32-L341)*0.204,((32-L341)-(32-J341))*0.204)),0)+IF(F341="JOŽ",IF(L341&gt;23,0,IF(J341&gt;23,(24-L341)*0.255,((24-L341)-(24-J341))*0.255)),0)+IF(F341="JPČ",IF(L341&gt;23,0,IF(J341&gt;23,(24-L341)*0.204,((24-L341)-(24-J341))*0.204)),0)+IF(F341="JEČ",IF(L341&gt;15,0,IF(J341&gt;15,(16-L341)*0.102,((16-L341)-(16-J341))*0.102)),0)+IF(F341="JEOF",IF(L341&gt;15,0,IF(J341&gt;15,(16-L341)*0.102,((16-L341)-(16-J341))*0.102)),0)+IF(F341="JnPČ",IF(L341&gt;15,0,IF(J341&gt;15,(16-L341)*0.153,((16-L341)-(16-J341))*0.153)),0)+IF(F341="JnEČ",IF(L341&gt;15,0,IF(J341&gt;15,(16-L341)*0.0765,((16-L341)-(16-J341))*0.0765)),0)+IF(F341="JčPČ",IF(L341&gt;15,0,IF(J341&gt;15,(16-L341)*0.06375,((16-L341)-(16-J341))*0.06375)),0)+IF(F341="JčEČ",IF(L341&gt;15,0,IF(J341&gt;15,(16-L341)*0.051,((16-L341)-(16-J341))*0.051)),0)+IF(F341="NEAK",IF(L341&gt;23,0,IF(J341&gt;23,(24-L341)*0.03444,((24-L341)-(24-J341))*0.03444)),0))</f>
        <v>0</v>
      </c>
      <c r="Q341" s="11">
        <f t="shared" ref="Q341:Q343" si="205">IF(ISERROR(P341*100/N341),0,(P341*100/N341))</f>
        <v>0</v>
      </c>
      <c r="R341" s="10">
        <f t="shared" si="203"/>
        <v>0</v>
      </c>
    </row>
    <row r="342" spans="1:18">
      <c r="A342" s="63">
        <v>3</v>
      </c>
      <c r="B342" s="63" t="s">
        <v>130</v>
      </c>
      <c r="C342" s="12" t="s">
        <v>42</v>
      </c>
      <c r="D342" s="63" t="s">
        <v>30</v>
      </c>
      <c r="E342" s="63">
        <v>2</v>
      </c>
      <c r="F342" s="63" t="s">
        <v>108</v>
      </c>
      <c r="G342" s="63">
        <v>1</v>
      </c>
      <c r="H342" s="63" t="s">
        <v>32</v>
      </c>
      <c r="I342" s="63"/>
      <c r="J342" s="63">
        <v>59</v>
      </c>
      <c r="K342" s="63">
        <v>32</v>
      </c>
      <c r="L342" s="63">
        <v>16</v>
      </c>
      <c r="M342" s="63" t="s">
        <v>32</v>
      </c>
      <c r="N342" s="3">
        <f t="shared" si="199"/>
        <v>4.8099999999999996</v>
      </c>
      <c r="O342" s="9">
        <f t="shared" si="200"/>
        <v>4.8099999999999996</v>
      </c>
      <c r="P342" s="4">
        <f t="shared" si="204"/>
        <v>0</v>
      </c>
      <c r="Q342" s="11">
        <f t="shared" si="205"/>
        <v>0</v>
      </c>
      <c r="R342" s="10">
        <f t="shared" si="203"/>
        <v>3.8479999999999999</v>
      </c>
    </row>
    <row r="343" spans="1:18">
      <c r="A343" s="63">
        <v>4</v>
      </c>
      <c r="B343" s="63" t="s">
        <v>131</v>
      </c>
      <c r="C343" s="12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3">
        <f t="shared" si="199"/>
        <v>0</v>
      </c>
      <c r="O343" s="9">
        <f t="shared" si="200"/>
        <v>0</v>
      </c>
      <c r="P343" s="4">
        <f t="shared" si="204"/>
        <v>0</v>
      </c>
      <c r="Q343" s="11">
        <f t="shared" si="205"/>
        <v>0</v>
      </c>
      <c r="R343" s="10">
        <f t="shared" si="203"/>
        <v>0</v>
      </c>
    </row>
    <row r="344" spans="1:18">
      <c r="A344" s="75" t="s">
        <v>36</v>
      </c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7"/>
      <c r="R344" s="10">
        <f>SUM(R340:R343)</f>
        <v>10.9008</v>
      </c>
    </row>
    <row r="345" spans="1:18" ht="15.75">
      <c r="A345" s="24" t="s">
        <v>179</v>
      </c>
      <c r="B345" s="2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6"/>
    </row>
    <row r="346" spans="1:18">
      <c r="A346" s="49" t="s">
        <v>48</v>
      </c>
      <c r="B346" s="49"/>
      <c r="C346" s="49"/>
      <c r="D346" s="49"/>
      <c r="E346" s="49"/>
      <c r="F346" s="49"/>
      <c r="G346" s="49"/>
      <c r="H346" s="49"/>
      <c r="I346" s="49"/>
      <c r="J346" s="15"/>
      <c r="K346" s="15"/>
      <c r="L346" s="15"/>
      <c r="M346" s="15"/>
      <c r="N346" s="15"/>
      <c r="O346" s="15"/>
      <c r="P346" s="15"/>
      <c r="Q346" s="15"/>
      <c r="R346" s="16"/>
    </row>
    <row r="347" spans="1:18" s="8" customFormat="1">
      <c r="A347" s="49"/>
      <c r="B347" s="49"/>
      <c r="C347" s="49"/>
      <c r="D347" s="49"/>
      <c r="E347" s="49"/>
      <c r="F347" s="49"/>
      <c r="G347" s="49"/>
      <c r="H347" s="49"/>
      <c r="I347" s="49"/>
      <c r="J347" s="15"/>
      <c r="K347" s="15"/>
      <c r="L347" s="15"/>
      <c r="M347" s="15"/>
      <c r="N347" s="15"/>
      <c r="O347" s="15"/>
      <c r="P347" s="15"/>
      <c r="Q347" s="15"/>
      <c r="R347" s="16"/>
    </row>
    <row r="348" spans="1:18">
      <c r="A348" s="69" t="s">
        <v>180</v>
      </c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59"/>
      <c r="R348" s="8"/>
    </row>
    <row r="349" spans="1:18" ht="18">
      <c r="A349" s="71" t="s">
        <v>27</v>
      </c>
      <c r="B349" s="72"/>
      <c r="C349" s="72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9"/>
      <c r="R349" s="8"/>
    </row>
    <row r="350" spans="1:18">
      <c r="A350" s="73" t="s">
        <v>181</v>
      </c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59"/>
      <c r="R350" s="8"/>
    </row>
    <row r="351" spans="1:18">
      <c r="A351" s="63">
        <v>1</v>
      </c>
      <c r="B351" s="63" t="s">
        <v>130</v>
      </c>
      <c r="C351" s="12" t="s">
        <v>52</v>
      </c>
      <c r="D351" s="63" t="s">
        <v>30</v>
      </c>
      <c r="E351" s="63">
        <v>2</v>
      </c>
      <c r="F351" s="63" t="s">
        <v>108</v>
      </c>
      <c r="G351" s="63">
        <v>1</v>
      </c>
      <c r="H351" s="63" t="s">
        <v>32</v>
      </c>
      <c r="I351" s="63"/>
      <c r="J351" s="63">
        <v>25</v>
      </c>
      <c r="K351" s="63">
        <v>25</v>
      </c>
      <c r="L351" s="63">
        <v>8</v>
      </c>
      <c r="M351" s="63" t="s">
        <v>32</v>
      </c>
      <c r="N351" s="3">
        <f t="shared" ref="N351:N354" si="206">(IF(F351="OŽ",IF(L351=1,550.8,IF(L351=2,426.38,IF(L351=3,342.14,IF(L351=4,181.44,IF(L351=5,168.48,IF(L351=6,155.52,IF(L351=7,148.5,IF(L351=8,144,0))))))))+IF(L351&lt;=8,0,IF(L351&lt;=16,137.7,IF(L351&lt;=24,108,IF(L351&lt;=32,80.1,IF(L351&lt;=36,52.2,0)))))-IF(L351&lt;=8,0,IF(L351&lt;=16,(L351-9)*2.754,IF(L351&lt;=24,(L351-17)* 2.754,IF(L351&lt;=32,(L351-25)* 2.754,IF(L351&lt;=36,(L351-33)*2.754,0))))),0)+IF(F351="PČ",IF(L351=1,449,IF(L351=2,314.6,IF(L351=3,238,IF(L351=4,172,IF(L351=5,159,IF(L351=6,145,IF(L351=7,132,IF(L351=8,119,0))))))))+IF(L351&lt;=8,0,IF(L351&lt;=16,88,IF(L351&lt;=24,55,IF(L351&lt;=32,22,0))))-IF(L351&lt;=8,0,IF(L351&lt;=16,(L351-9)*2.245,IF(L351&lt;=24,(L351-17)*2.245,IF(L351&lt;=32,(L351-25)*2.245,0)))),0)+IF(F351="PČneol",IF(L351=1,85,IF(L351=2,64.61,IF(L351=3,50.76,IF(L351=4,16.25,IF(L351=5,15,IF(L351=6,13.75,IF(L351=7,12.5,IF(L351=8,11.25,0))))))))+IF(L351&lt;=8,0,IF(L351&lt;=16,9,0))-IF(L351&lt;=8,0,IF(L351&lt;=16,(L351-9)*0.425,0)),0)+IF(F351="PŽ",IF(L351=1,85,IF(L351=2,59.5,IF(L351=3,45,IF(L351=4,32.5,IF(L351=5,30,IF(L351=6,27.5,IF(L351=7,25,IF(L351=8,22.5,0))))))))+IF(L351&lt;=8,0,IF(L351&lt;=16,19,IF(L351&lt;=24,13,IF(L351&lt;=32,8,0))))-IF(L351&lt;=8,0,IF(L351&lt;=16,(L351-9)*0.425,IF(L351&lt;=24,(L351-17)*0.425,IF(L351&lt;=32,(L351-25)*0.425,0)))),0)+IF(F351="EČ",IF(L351=1,204,IF(L351=2,156.24,IF(L351=3,123.84,IF(L351=4,72,IF(L351=5,66,IF(L351=6,60,IF(L351=7,54,IF(L351=8,48,0))))))))+IF(L351&lt;=8,0,IF(L351&lt;=16,40,IF(L351&lt;=24,25,0)))-IF(L351&lt;=8,0,IF(L351&lt;=16,(L351-9)*1.02,IF(L351&lt;=24,(L351-17)*1.02,0))),0)+IF(F351="EČneol",IF(L351=1,68,IF(L351=2,51.69,IF(L351=3,40.61,IF(L351=4,13,IF(L351=5,12,IF(L351=6,11,IF(L351=7,10,IF(L351=8,9,0)))))))))+IF(F351="EŽ",IF(L351=1,68,IF(L351=2,47.6,IF(L351=3,36,IF(L351=4,18,IF(L351=5,16.5,IF(L351=6,15,IF(L351=7,13.5,IF(L351=8,12,0))))))))+IF(L351&lt;=8,0,IF(L351&lt;=16,10,IF(L351&lt;=24,6,0)))-IF(L351&lt;=8,0,IF(L351&lt;=16,(L351-9)*0.34,IF(L351&lt;=24,(L351-17)*0.34,0))),0)+IF(F351="PT",IF(L351=1,68,IF(L351=2,52.08,IF(L351=3,41.28,IF(L351=4,24,IF(L351=5,22,IF(L351=6,20,IF(L351=7,18,IF(L351=8,16,0))))))))+IF(L351&lt;=8,0,IF(L351&lt;=16,13,IF(L351&lt;=24,9,IF(L351&lt;=32,4,0))))-IF(L351&lt;=8,0,IF(L351&lt;=16,(L351-9)*0.34,IF(L351&lt;=24,(L351-17)*0.34,IF(L351&lt;=32,(L351-25)*0.34,0)))),0)+IF(F351="JOŽ",IF(L351=1,85,IF(L351=2,59.5,IF(L351=3,45,IF(L351=4,32.5,IF(L351=5,30,IF(L351=6,27.5,IF(L351=7,25,IF(L351=8,22.5,0))))))))+IF(L351&lt;=8,0,IF(L351&lt;=16,19,IF(L351&lt;=24,13,0)))-IF(L351&lt;=8,0,IF(L351&lt;=16,(L351-9)*0.425,IF(L351&lt;=24,(L351-17)*0.425,0))),0)+IF(F351="JPČ",IF(L351=1,68,IF(L351=2,47.6,IF(L351=3,36,IF(L351=4,26,IF(L351=5,24,IF(L351=6,22,IF(L351=7,20,IF(L351=8,18,0))))))))+IF(L351&lt;=8,0,IF(L351&lt;=16,13,IF(L351&lt;=24,9,0)))-IF(L351&lt;=8,0,IF(L351&lt;=16,(L351-9)*0.34,IF(L351&lt;=24,(L351-17)*0.34,0))),0)+IF(F351="JEČ",IF(L351=1,34,IF(L351=2,26.04,IF(L351=3,20.6,IF(L351=4,12,IF(L351=5,11,IF(L351=6,10,IF(L351=7,9,IF(L351=8,8,0))))))))+IF(L351&lt;=8,0,IF(L351&lt;=16,6,0))-IF(L351&lt;=8,0,IF(L351&lt;=16,(L351-9)*0.17,0)),0)+IF(F351="JEOF",IF(L351=1,34,IF(L351=2,26.04,IF(L351=3,20.6,IF(L351=4,12,IF(L351=5,11,IF(L351=6,10,IF(L351=7,9,IF(L351=8,8,0))))))))+IF(L351&lt;=8,0,IF(L351&lt;=16,6,0))-IF(L351&lt;=8,0,IF(L351&lt;=16,(L351-9)*0.17,0)),0)+IF(F351="JnPČ",IF(L351=1,51,IF(L351=2,35.7,IF(L351=3,27,IF(L351=4,19.5,IF(L351=5,18,IF(L351=6,16.5,IF(L351=7,15,IF(L351=8,13.5,0))))))))+IF(L351&lt;=8,0,IF(L351&lt;=16,10,0))-IF(L351&lt;=8,0,IF(L351&lt;=16,(L351-9)*0.255,0)),0)+IF(F351="JnEČ",IF(L351=1,25.5,IF(L351=2,19.53,IF(L351=3,15.48,IF(L351=4,9,IF(L351=5,8.25,IF(L351=6,7.5,IF(L351=7,6.75,IF(L351=8,6,0))))))))+IF(L351&lt;=8,0,IF(L351&lt;=16,5,0))-IF(L351&lt;=8,0,IF(L351&lt;=16,(L351-9)*0.1275,0)),0)+IF(F351="JčPČ",IF(L351=1,21.25,IF(L351=2,14.5,IF(L351=3,11.5,IF(L351=4,7,IF(L351=5,6.5,IF(L351=6,6,IF(L351=7,5.5,IF(L351=8,5,0))))))))+IF(L351&lt;=8,0,IF(L351&lt;=16,4,0))-IF(L351&lt;=8,0,IF(L351&lt;=16,(L351-9)*0.10625,0)),0)+IF(F351="JčEČ",IF(L351=1,17,IF(L351=2,13.02,IF(L351=3,10.32,IF(L351=4,6,IF(L351=5,5.5,IF(L351=6,5,IF(L351=7,4.5,IF(L351=8,4,0))))))))+IF(L351&lt;=8,0,IF(L351&lt;=16,3,0))-IF(L351&lt;=8,0,IF(L351&lt;=16,(L351-9)*0.085,0)),0)+IF(F351="NEAK",IF(L351=1,11.48,IF(L351=2,8.79,IF(L351=3,6.97,IF(L351=4,4.05,IF(L351=5,3.71,IF(L351=6,3.38,IF(L351=7,3.04,IF(L351=8,2.7,0))))))))+IF(L351&lt;=8,0,IF(L351&lt;=16,2,IF(L351&lt;=24,1.3,0)))-IF(L351&lt;=8,0,IF(L351&lt;=16,(L351-9)*0.0574,IF(L351&lt;=24,(L351-17)*0.0574,0))),0))*IF(L351&lt;0,1,IF(OR(F351="PČ",F351="PŽ",F351="PT"),IF(J351&lt;32,J351/32,1),1))* IF(L351&lt;0,1,IF(OR(F351="EČ",F351="EŽ",F351="JOŽ",F351="JPČ",F351="NEAK"),IF(J351&lt;24,J351/24,1),1))*IF(L351&lt;0,1,IF(OR(F351="PČneol",F351="JEČ",F351="JEOF",F351="JnPČ",F351="JnEČ",F351="JčPČ",F351="JčEČ"),IF(J351&lt;16,J351/16,1),1))*IF(L351&lt;0,1,IF(F351="EČneol",IF(J351&lt;8,J351/8,1),1))</f>
        <v>8</v>
      </c>
      <c r="O351" s="9">
        <f t="shared" ref="O351:O354" si="207">IF(F351="OŽ",N351,IF(H351="Ne",IF(J351*0.3&lt;J351-L351,N351,0),IF(J351*0.1&lt;J351-L351,N351,0)))</f>
        <v>8</v>
      </c>
      <c r="P351" s="4">
        <f t="shared" ref="P351" si="208">IF(O351=0,0,IF(F351="OŽ",IF(L351&gt;35,0,IF(J351&gt;35,(36-L351)*1.836,((36-L351)-(36-J351))*1.836)),0)+IF(F351="PČ",IF(L351&gt;31,0,IF(J351&gt;31,(32-L351)*1.347,((32-L351)-(32-J351))*1.347)),0)+ IF(F351="PČneol",IF(L351&gt;15,0,IF(J351&gt;15,(16-L351)*0.255,((16-L351)-(16-J351))*0.255)),0)+IF(F351="PŽ",IF(L351&gt;31,0,IF(J351&gt;31,(32-L351)*0.255,((32-L351)-(32-J351))*0.255)),0)+IF(F351="EČ",IF(L351&gt;23,0,IF(J351&gt;23,(24-L351)*0.612,((24-L351)-(24-J351))*0.612)),0)+IF(F351="EČneol",IF(L351&gt;7,0,IF(J351&gt;7,(8-L351)*0.204,((8-L351)-(8-J351))*0.204)),0)+IF(F351="EŽ",IF(L351&gt;23,0,IF(J351&gt;23,(24-L351)*0.204,((24-L351)-(24-J351))*0.204)),0)+IF(F351="PT",IF(L351&gt;31,0,IF(J351&gt;31,(32-L351)*0.204,((32-L351)-(32-J351))*0.204)),0)+IF(F351="JOŽ",IF(L351&gt;23,0,IF(J351&gt;23,(24-L351)*0.255,((24-L351)-(24-J351))*0.255)),0)+IF(F351="JPČ",IF(L351&gt;23,0,IF(J351&gt;23,(24-L351)*0.204,((24-L351)-(24-J351))*0.204)),0)+IF(F351="JEČ",IF(L351&gt;15,0,IF(J351&gt;15,(16-L351)*0.102,((16-L351)-(16-J351))*0.102)),0)+IF(F351="JEOF",IF(L351&gt;15,0,IF(J351&gt;15,(16-L351)*0.102,((16-L351)-(16-J351))*0.102)),0)+IF(F351="JnPČ",IF(L351&gt;15,0,IF(J351&gt;15,(16-L351)*0.153,((16-L351)-(16-J351))*0.153)),0)+IF(F351="JnEČ",IF(L351&gt;15,0,IF(J351&gt;15,(16-L351)*0.0765,((16-L351)-(16-J351))*0.0765)),0)+IF(F351="JčPČ",IF(L351&gt;15,0,IF(J351&gt;15,(16-L351)*0.06375,((16-L351)-(16-J351))*0.06375)),0)+IF(F351="JčEČ",IF(L351&gt;15,0,IF(J351&gt;15,(16-L351)*0.051,((16-L351)-(16-J351))*0.051)),0)+IF(F351="NEAK",IF(L351&gt;23,0,IF(J351&gt;23,(24-L351)*0.03444,((24-L351)-(24-J351))*0.03444)),0))</f>
        <v>0.81599999999999995</v>
      </c>
      <c r="Q351" s="11">
        <f t="shared" ref="Q351" si="209">IF(ISERROR(P351*100/N351),0,(P351*100/N351))</f>
        <v>10.199999999999999</v>
      </c>
      <c r="R351" s="10">
        <f t="shared" ref="R351:R354" si="210">IF(Q351&lt;=30,O351+P351,O351+O351*0.3)*IF(G351=1,0.4,IF(G351=2,0.75,IF(G351="1 (kas 4 m. 1 k. nerengiamos)",0.52,1)))*IF(D351="olimpinė",1,IF(M351="Ne",0.5,1))*IF(OR(A$5="Lietuvos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federacija"),IF(OR(J351&lt;8,K351&lt;16),0,1),1)*E351*IF(I351&lt;=1,1,1/I351)*IF(OR(A$5="Lietuvos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7.0528000000000013</v>
      </c>
    </row>
    <row r="352" spans="1:18">
      <c r="A352" s="63">
        <v>2</v>
      </c>
      <c r="B352" s="63" t="s">
        <v>131</v>
      </c>
      <c r="C352" s="12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3">
        <f t="shared" si="206"/>
        <v>0</v>
      </c>
      <c r="O352" s="9">
        <f t="shared" si="207"/>
        <v>0</v>
      </c>
      <c r="P352" s="4">
        <f t="shared" ref="P352:P354" si="211">IF(O352=0,0,IF(F352="OŽ",IF(L352&gt;35,0,IF(J352&gt;35,(36-L352)*1.836,((36-L352)-(36-J352))*1.836)),0)+IF(F352="PČ",IF(L352&gt;31,0,IF(J352&gt;31,(32-L352)*1.347,((32-L352)-(32-J352))*1.347)),0)+ IF(F352="PČneol",IF(L352&gt;15,0,IF(J352&gt;15,(16-L352)*0.255,((16-L352)-(16-J352))*0.255)),0)+IF(F352="PŽ",IF(L352&gt;31,0,IF(J352&gt;31,(32-L352)*0.255,((32-L352)-(32-J352))*0.255)),0)+IF(F352="EČ",IF(L352&gt;23,0,IF(J352&gt;23,(24-L352)*0.612,((24-L352)-(24-J352))*0.612)),0)+IF(F352="EČneol",IF(L352&gt;7,0,IF(J352&gt;7,(8-L352)*0.204,((8-L352)-(8-J352))*0.204)),0)+IF(F352="EŽ",IF(L352&gt;23,0,IF(J352&gt;23,(24-L352)*0.204,((24-L352)-(24-J352))*0.204)),0)+IF(F352="PT",IF(L352&gt;31,0,IF(J352&gt;31,(32-L352)*0.204,((32-L352)-(32-J352))*0.204)),0)+IF(F352="JOŽ",IF(L352&gt;23,0,IF(J352&gt;23,(24-L352)*0.255,((24-L352)-(24-J352))*0.255)),0)+IF(F352="JPČ",IF(L352&gt;23,0,IF(J352&gt;23,(24-L352)*0.204,((24-L352)-(24-J352))*0.204)),0)+IF(F352="JEČ",IF(L352&gt;15,0,IF(J352&gt;15,(16-L352)*0.102,((16-L352)-(16-J352))*0.102)),0)+IF(F352="JEOF",IF(L352&gt;15,0,IF(J352&gt;15,(16-L352)*0.102,((16-L352)-(16-J352))*0.102)),0)+IF(F352="JnPČ",IF(L352&gt;15,0,IF(J352&gt;15,(16-L352)*0.153,((16-L352)-(16-J352))*0.153)),0)+IF(F352="JnEČ",IF(L352&gt;15,0,IF(J352&gt;15,(16-L352)*0.0765,((16-L352)-(16-J352))*0.0765)),0)+IF(F352="JčPČ",IF(L352&gt;15,0,IF(J352&gt;15,(16-L352)*0.06375,((16-L352)-(16-J352))*0.06375)),0)+IF(F352="JčEČ",IF(L352&gt;15,0,IF(J352&gt;15,(16-L352)*0.051,((16-L352)-(16-J352))*0.051)),0)+IF(F352="NEAK",IF(L352&gt;23,0,IF(J352&gt;23,(24-L352)*0.03444,((24-L352)-(24-J352))*0.03444)),0))</f>
        <v>0</v>
      </c>
      <c r="Q352" s="11">
        <f t="shared" ref="Q352:Q354" si="212">IF(ISERROR(P352*100/N352),0,(P352*100/N352))</f>
        <v>0</v>
      </c>
      <c r="R352" s="10">
        <f t="shared" si="210"/>
        <v>0</v>
      </c>
    </row>
    <row r="353" spans="1:18">
      <c r="A353" s="63">
        <v>3</v>
      </c>
      <c r="B353" s="63"/>
      <c r="C353" s="12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3">
        <f t="shared" si="206"/>
        <v>0</v>
      </c>
      <c r="O353" s="9">
        <f t="shared" si="207"/>
        <v>0</v>
      </c>
      <c r="P353" s="4">
        <f t="shared" si="211"/>
        <v>0</v>
      </c>
      <c r="Q353" s="11">
        <f t="shared" si="212"/>
        <v>0</v>
      </c>
      <c r="R353" s="10">
        <f t="shared" si="210"/>
        <v>0</v>
      </c>
    </row>
    <row r="354" spans="1:18">
      <c r="A354" s="63">
        <v>4</v>
      </c>
      <c r="B354" s="63"/>
      <c r="C354" s="12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3">
        <f t="shared" si="206"/>
        <v>0</v>
      </c>
      <c r="O354" s="9">
        <f t="shared" si="207"/>
        <v>0</v>
      </c>
      <c r="P354" s="4">
        <f t="shared" si="211"/>
        <v>0</v>
      </c>
      <c r="Q354" s="11">
        <f t="shared" si="212"/>
        <v>0</v>
      </c>
      <c r="R354" s="10">
        <f t="shared" si="210"/>
        <v>0</v>
      </c>
    </row>
    <row r="355" spans="1:18">
      <c r="A355" s="75" t="s">
        <v>36</v>
      </c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7"/>
      <c r="R355" s="10">
        <f>SUM(R351:R354)</f>
        <v>7.0528000000000013</v>
      </c>
    </row>
    <row r="356" spans="1:18" ht="15.75">
      <c r="A356" s="24" t="s">
        <v>182</v>
      </c>
      <c r="B356" s="2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>
      <c r="A357" s="49" t="s">
        <v>48</v>
      </c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 s="8" customFormat="1">
      <c r="A358" s="49"/>
      <c r="B358" s="49"/>
      <c r="C358" s="49"/>
      <c r="D358" s="49"/>
      <c r="E358" s="49"/>
      <c r="F358" s="49"/>
      <c r="G358" s="49"/>
      <c r="H358" s="49"/>
      <c r="I358" s="49"/>
      <c r="J358" s="15"/>
      <c r="K358" s="15"/>
      <c r="L358" s="15"/>
      <c r="M358" s="15"/>
      <c r="N358" s="15"/>
      <c r="O358" s="15"/>
      <c r="P358" s="15"/>
      <c r="Q358" s="15"/>
      <c r="R358" s="16"/>
    </row>
    <row r="359" spans="1:18" ht="13.9" customHeight="1">
      <c r="A359" s="69" t="s">
        <v>183</v>
      </c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59"/>
      <c r="R359" s="8"/>
    </row>
    <row r="360" spans="1:18" ht="15.6" customHeight="1">
      <c r="A360" s="71" t="s">
        <v>27</v>
      </c>
      <c r="B360" s="72"/>
      <c r="C360" s="72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9"/>
      <c r="R360" s="8"/>
    </row>
    <row r="361" spans="1:18" ht="13.9" customHeight="1">
      <c r="A361" s="73" t="s">
        <v>184</v>
      </c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59"/>
      <c r="R361" s="8"/>
    </row>
    <row r="362" spans="1:18">
      <c r="A362" s="63">
        <v>1</v>
      </c>
      <c r="B362" s="63" t="s">
        <v>94</v>
      </c>
      <c r="C362" s="12" t="s">
        <v>29</v>
      </c>
      <c r="D362" s="63" t="s">
        <v>30</v>
      </c>
      <c r="E362" s="63">
        <v>2</v>
      </c>
      <c r="F362" s="63" t="s">
        <v>31</v>
      </c>
      <c r="G362" s="63">
        <v>1</v>
      </c>
      <c r="H362" s="63" t="s">
        <v>43</v>
      </c>
      <c r="I362" s="63"/>
      <c r="J362" s="63">
        <v>32</v>
      </c>
      <c r="K362" s="63">
        <v>16</v>
      </c>
      <c r="L362" s="63">
        <v>2</v>
      </c>
      <c r="M362" s="63" t="s">
        <v>32</v>
      </c>
      <c r="N362" s="3">
        <f t="shared" ref="N362:N365" si="213">(IF(F362="OŽ",IF(L362=1,550.8,IF(L362=2,426.38,IF(L362=3,342.14,IF(L362=4,181.44,IF(L362=5,168.48,IF(L362=6,155.52,IF(L362=7,148.5,IF(L362=8,144,0))))))))+IF(L362&lt;=8,0,IF(L362&lt;=16,137.7,IF(L362&lt;=24,108,IF(L362&lt;=32,80.1,IF(L362&lt;=36,52.2,0)))))-IF(L362&lt;=8,0,IF(L362&lt;=16,(L362-9)*2.754,IF(L362&lt;=24,(L362-17)* 2.754,IF(L362&lt;=32,(L362-25)* 2.754,IF(L362&lt;=36,(L362-33)*2.754,0))))),0)+IF(F362="PČ",IF(L362=1,449,IF(L362=2,314.6,IF(L362=3,238,IF(L362=4,172,IF(L362=5,159,IF(L362=6,145,IF(L362=7,132,IF(L362=8,119,0))))))))+IF(L362&lt;=8,0,IF(L362&lt;=16,88,IF(L362&lt;=24,55,IF(L362&lt;=32,22,0))))-IF(L362&lt;=8,0,IF(L362&lt;=16,(L362-9)*2.245,IF(L362&lt;=24,(L362-17)*2.245,IF(L362&lt;=32,(L362-25)*2.245,0)))),0)+IF(F362="PČneol",IF(L362=1,85,IF(L362=2,64.61,IF(L362=3,50.76,IF(L362=4,16.25,IF(L362=5,15,IF(L362=6,13.75,IF(L362=7,12.5,IF(L362=8,11.25,0))))))))+IF(L362&lt;=8,0,IF(L362&lt;=16,9,0))-IF(L362&lt;=8,0,IF(L362&lt;=16,(L362-9)*0.425,0)),0)+IF(F362="PŽ",IF(L362=1,85,IF(L362=2,59.5,IF(L362=3,45,IF(L362=4,32.5,IF(L362=5,30,IF(L362=6,27.5,IF(L362=7,25,IF(L362=8,22.5,0))))))))+IF(L362&lt;=8,0,IF(L362&lt;=16,19,IF(L362&lt;=24,13,IF(L362&lt;=32,8,0))))-IF(L362&lt;=8,0,IF(L362&lt;=16,(L362-9)*0.425,IF(L362&lt;=24,(L362-17)*0.425,IF(L362&lt;=32,(L362-25)*0.425,0)))),0)+IF(F362="EČ",IF(L362=1,204,IF(L362=2,156.24,IF(L362=3,123.84,IF(L362=4,72,IF(L362=5,66,IF(L362=6,60,IF(L362=7,54,IF(L362=8,48,0))))))))+IF(L362&lt;=8,0,IF(L362&lt;=16,40,IF(L362&lt;=24,25,0)))-IF(L362&lt;=8,0,IF(L362&lt;=16,(L362-9)*1.02,IF(L362&lt;=24,(L362-17)*1.02,0))),0)+IF(F362="EČneol",IF(L362=1,68,IF(L362=2,51.69,IF(L362=3,40.61,IF(L362=4,13,IF(L362=5,12,IF(L362=6,11,IF(L362=7,10,IF(L362=8,9,0)))))))))+IF(F362="EŽ",IF(L362=1,68,IF(L362=2,47.6,IF(L362=3,36,IF(L362=4,18,IF(L362=5,16.5,IF(L362=6,15,IF(L362=7,13.5,IF(L362=8,12,0))))))))+IF(L362&lt;=8,0,IF(L362&lt;=16,10,IF(L362&lt;=24,6,0)))-IF(L362&lt;=8,0,IF(L362&lt;=16,(L362-9)*0.34,IF(L362&lt;=24,(L362-17)*0.34,0))),0)+IF(F362="PT",IF(L362=1,68,IF(L362=2,52.08,IF(L362=3,41.28,IF(L362=4,24,IF(L362=5,22,IF(L362=6,20,IF(L362=7,18,IF(L362=8,16,0))))))))+IF(L362&lt;=8,0,IF(L362&lt;=16,13,IF(L362&lt;=24,9,IF(L362&lt;=32,4,0))))-IF(L362&lt;=8,0,IF(L362&lt;=16,(L362-9)*0.34,IF(L362&lt;=24,(L362-17)*0.34,IF(L362&lt;=32,(L362-25)*0.34,0)))),0)+IF(F362="JOŽ",IF(L362=1,85,IF(L362=2,59.5,IF(L362=3,45,IF(L362=4,32.5,IF(L362=5,30,IF(L362=6,27.5,IF(L362=7,25,IF(L362=8,22.5,0))))))))+IF(L362&lt;=8,0,IF(L362&lt;=16,19,IF(L362&lt;=24,13,0)))-IF(L362&lt;=8,0,IF(L362&lt;=16,(L362-9)*0.425,IF(L362&lt;=24,(L362-17)*0.425,0))),0)+IF(F362="JPČ",IF(L362=1,68,IF(L362=2,47.6,IF(L362=3,36,IF(L362=4,26,IF(L362=5,24,IF(L362=6,22,IF(L362=7,20,IF(L362=8,18,0))))))))+IF(L362&lt;=8,0,IF(L362&lt;=16,13,IF(L362&lt;=24,9,0)))-IF(L362&lt;=8,0,IF(L362&lt;=16,(L362-9)*0.34,IF(L362&lt;=24,(L362-17)*0.34,0))),0)+IF(F362="JEČ",IF(L362=1,34,IF(L362=2,26.04,IF(L362=3,20.6,IF(L362=4,12,IF(L362=5,11,IF(L362=6,10,IF(L362=7,9,IF(L362=8,8,0))))))))+IF(L362&lt;=8,0,IF(L362&lt;=16,6,0))-IF(L362&lt;=8,0,IF(L362&lt;=16,(L362-9)*0.17,0)),0)+IF(F362="JEOF",IF(L362=1,34,IF(L362=2,26.04,IF(L362=3,20.6,IF(L362=4,12,IF(L362=5,11,IF(L362=6,10,IF(L362=7,9,IF(L362=8,8,0))))))))+IF(L362&lt;=8,0,IF(L362&lt;=16,6,0))-IF(L362&lt;=8,0,IF(L362&lt;=16,(L362-9)*0.17,0)),0)+IF(F362="JnPČ",IF(L362=1,51,IF(L362=2,35.7,IF(L362=3,27,IF(L362=4,19.5,IF(L362=5,18,IF(L362=6,16.5,IF(L362=7,15,IF(L362=8,13.5,0))))))))+IF(L362&lt;=8,0,IF(L362&lt;=16,10,0))-IF(L362&lt;=8,0,IF(L362&lt;=16,(L362-9)*0.255,0)),0)+IF(F362="JnEČ",IF(L362=1,25.5,IF(L362=2,19.53,IF(L362=3,15.48,IF(L362=4,9,IF(L362=5,8.25,IF(L362=6,7.5,IF(L362=7,6.75,IF(L362=8,6,0))))))))+IF(L362&lt;=8,0,IF(L362&lt;=16,5,0))-IF(L362&lt;=8,0,IF(L362&lt;=16,(L362-9)*0.1275,0)),0)+IF(F362="JčPČ",IF(L362=1,21.25,IF(L362=2,14.5,IF(L362=3,11.5,IF(L362=4,7,IF(L362=5,6.5,IF(L362=6,6,IF(L362=7,5.5,IF(L362=8,5,0))))))))+IF(L362&lt;=8,0,IF(L362&lt;=16,4,0))-IF(L362&lt;=8,0,IF(L362&lt;=16,(L362-9)*0.10625,0)),0)+IF(F362="JčEČ",IF(L362=1,17,IF(L362=2,13.02,IF(L362=3,10.32,IF(L362=4,6,IF(L362=5,5.5,IF(L362=6,5,IF(L362=7,4.5,IF(L362=8,4,0))))))))+IF(L362&lt;=8,0,IF(L362&lt;=16,3,0))-IF(L362&lt;=8,0,IF(L362&lt;=16,(L362-9)*0.085,0)),0)+IF(F362="NEAK",IF(L362=1,11.48,IF(L362=2,8.79,IF(L362=3,6.97,IF(L362=4,4.05,IF(L362=5,3.71,IF(L362=6,3.38,IF(L362=7,3.04,IF(L362=8,2.7,0))))))))+IF(L362&lt;=8,0,IF(L362&lt;=16,2,IF(L362&lt;=24,1.3,0)))-IF(L362&lt;=8,0,IF(L362&lt;=16,(L362-9)*0.0574,IF(L362&lt;=24,(L362-17)*0.0574,0))),0))*IF(L362&lt;0,1,IF(OR(F362="PČ",F362="PŽ",F362="PT"),IF(J362&lt;32,J362/32,1),1))* IF(L362&lt;0,1,IF(OR(F362="EČ",F362="EŽ",F362="JOŽ",F362="JPČ",F362="NEAK"),IF(J362&lt;24,J362/24,1),1))*IF(L362&lt;0,1,IF(OR(F362="PČneol",F362="JEČ",F362="JEOF",F362="JnPČ",F362="JnEČ",F362="JčPČ",F362="JčEČ"),IF(J362&lt;16,J362/16,1),1))*IF(L362&lt;0,1,IF(F362="EČneol",IF(J362&lt;8,J362/8,1),1))</f>
        <v>64.61</v>
      </c>
      <c r="O362" s="9">
        <f t="shared" ref="O362:O365" si="214">IF(F362="OŽ",N362,IF(H362="Ne",IF(J362*0.3&lt;J362-L362,N362,0),IF(J362*0.1&lt;J362-L362,N362,0)))</f>
        <v>64.61</v>
      </c>
      <c r="P362" s="4">
        <f t="shared" ref="P362" si="215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3.5700000000000003</v>
      </c>
      <c r="Q362" s="11">
        <f t="shared" ref="Q362" si="216">IF(ISERROR(P362*100/N362),0,(P362*100/N362))</f>
        <v>5.52546045503792</v>
      </c>
      <c r="R362" s="10">
        <f t="shared" ref="R362:R365" si="217">IF(Q362&lt;=30,O362+P362,O362+O362*0.3)*IF(G362=1,0.4,IF(G362=2,0.75,IF(G362="1 (kas 4 m. 1 k. nerengiamos)",0.52,1)))*IF(D362="olimpinė",1,IF(M362="Ne",0.5,1))*IF(OR(A$5="Lietuvos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federacija"),IF(OR(J362&lt;8,K362&lt;16),0,1),1)*E362*IF(I362&lt;=1,1,1/I362)*IF(OR(A$5="Lietuvos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54.544000000000011</v>
      </c>
    </row>
    <row r="363" spans="1:18">
      <c r="A363" s="63">
        <v>2</v>
      </c>
      <c r="B363" s="63" t="s">
        <v>95</v>
      </c>
      <c r="C363" s="12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3">
        <f t="shared" si="213"/>
        <v>0</v>
      </c>
      <c r="O363" s="9">
        <f t="shared" si="214"/>
        <v>0</v>
      </c>
      <c r="P363" s="4">
        <f t="shared" ref="P363:P365" si="218">IF(O363=0,0,IF(F363="OŽ",IF(L363&gt;35,0,IF(J363&gt;35,(36-L363)*1.836,((36-L363)-(36-J363))*1.836)),0)+IF(F363="PČ",IF(L363&gt;31,0,IF(J363&gt;31,(32-L363)*1.347,((32-L363)-(32-J363))*1.347)),0)+ IF(F363="PČneol",IF(L363&gt;15,0,IF(J363&gt;15,(16-L363)*0.255,((16-L363)-(16-J363))*0.255)),0)+IF(F363="PŽ",IF(L363&gt;31,0,IF(J363&gt;31,(32-L363)*0.255,((32-L363)-(32-J363))*0.255)),0)+IF(F363="EČ",IF(L363&gt;23,0,IF(J363&gt;23,(24-L363)*0.612,((24-L363)-(24-J363))*0.612)),0)+IF(F363="EČneol",IF(L363&gt;7,0,IF(J363&gt;7,(8-L363)*0.204,((8-L363)-(8-J363))*0.204)),0)+IF(F363="EŽ",IF(L363&gt;23,0,IF(J363&gt;23,(24-L363)*0.204,((24-L363)-(24-J363))*0.204)),0)+IF(F363="PT",IF(L363&gt;31,0,IF(J363&gt;31,(32-L363)*0.204,((32-L363)-(32-J363))*0.204)),0)+IF(F363="JOŽ",IF(L363&gt;23,0,IF(J363&gt;23,(24-L363)*0.255,((24-L363)-(24-J363))*0.255)),0)+IF(F363="JPČ",IF(L363&gt;23,0,IF(J363&gt;23,(24-L363)*0.204,((24-L363)-(24-J363))*0.204)),0)+IF(F363="JEČ",IF(L363&gt;15,0,IF(J363&gt;15,(16-L363)*0.102,((16-L363)-(16-J363))*0.102)),0)+IF(F363="JEOF",IF(L363&gt;15,0,IF(J363&gt;15,(16-L363)*0.102,((16-L363)-(16-J363))*0.102)),0)+IF(F363="JnPČ",IF(L363&gt;15,0,IF(J363&gt;15,(16-L363)*0.153,((16-L363)-(16-J363))*0.153)),0)+IF(F363="JnEČ",IF(L363&gt;15,0,IF(J363&gt;15,(16-L363)*0.0765,((16-L363)-(16-J363))*0.0765)),0)+IF(F363="JčPČ",IF(L363&gt;15,0,IF(J363&gt;15,(16-L363)*0.06375,((16-L363)-(16-J363))*0.06375)),0)+IF(F363="JčEČ",IF(L363&gt;15,0,IF(J363&gt;15,(16-L363)*0.051,((16-L363)-(16-J363))*0.051)),0)+IF(F363="NEAK",IF(L363&gt;23,0,IF(J363&gt;23,(24-L363)*0.03444,((24-L363)-(24-J363))*0.03444)),0))</f>
        <v>0</v>
      </c>
      <c r="Q363" s="11">
        <f t="shared" ref="Q363:Q365" si="219">IF(ISERROR(P363*100/N363),0,(P363*100/N363))</f>
        <v>0</v>
      </c>
      <c r="R363" s="10">
        <f t="shared" si="217"/>
        <v>0</v>
      </c>
    </row>
    <row r="364" spans="1:18">
      <c r="A364" s="63">
        <v>3</v>
      </c>
      <c r="B364" s="63"/>
      <c r="C364" s="12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3">
        <f t="shared" si="213"/>
        <v>0</v>
      </c>
      <c r="O364" s="9">
        <f t="shared" si="214"/>
        <v>0</v>
      </c>
      <c r="P364" s="4">
        <f t="shared" si="218"/>
        <v>0</v>
      </c>
      <c r="Q364" s="11">
        <f t="shared" si="219"/>
        <v>0</v>
      </c>
      <c r="R364" s="10">
        <f t="shared" si="217"/>
        <v>0</v>
      </c>
    </row>
    <row r="365" spans="1:18">
      <c r="A365" s="63">
        <v>4</v>
      </c>
      <c r="B365" s="63"/>
      <c r="C365" s="12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3">
        <f t="shared" si="213"/>
        <v>0</v>
      </c>
      <c r="O365" s="9">
        <f t="shared" si="214"/>
        <v>0</v>
      </c>
      <c r="P365" s="4">
        <f t="shared" si="218"/>
        <v>0</v>
      </c>
      <c r="Q365" s="11">
        <f t="shared" si="219"/>
        <v>0</v>
      </c>
      <c r="R365" s="10">
        <f t="shared" si="217"/>
        <v>0</v>
      </c>
    </row>
    <row r="366" spans="1:18" ht="13.9" customHeight="1">
      <c r="A366" s="75" t="s">
        <v>36</v>
      </c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7"/>
      <c r="R366" s="10">
        <f>SUM(R362:R365)</f>
        <v>54.544000000000011</v>
      </c>
    </row>
    <row r="367" spans="1:18" ht="15.75">
      <c r="A367" s="24" t="s">
        <v>185</v>
      </c>
      <c r="B367" s="24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6"/>
    </row>
    <row r="368" spans="1:18">
      <c r="A368" s="49" t="s">
        <v>48</v>
      </c>
      <c r="B368" s="49"/>
      <c r="C368" s="49"/>
      <c r="D368" s="49"/>
      <c r="E368" s="49"/>
      <c r="F368" s="49"/>
      <c r="G368" s="49"/>
      <c r="H368" s="49"/>
      <c r="I368" s="49"/>
      <c r="J368" s="15"/>
      <c r="K368" s="15"/>
      <c r="L368" s="15"/>
      <c r="M368" s="15"/>
      <c r="N368" s="15"/>
      <c r="O368" s="15"/>
      <c r="P368" s="15"/>
      <c r="Q368" s="15"/>
      <c r="R368" s="16"/>
    </row>
    <row r="369" spans="1:18" s="8" customFormat="1">
      <c r="A369" s="49"/>
      <c r="B369" s="49"/>
      <c r="C369" s="49"/>
      <c r="D369" s="49"/>
      <c r="E369" s="49"/>
      <c r="F369" s="49"/>
      <c r="G369" s="49"/>
      <c r="H369" s="49"/>
      <c r="I369" s="49"/>
      <c r="J369" s="15"/>
      <c r="K369" s="15"/>
      <c r="L369" s="15"/>
      <c r="M369" s="15"/>
      <c r="N369" s="15"/>
      <c r="O369" s="15"/>
      <c r="P369" s="15"/>
      <c r="Q369" s="15"/>
      <c r="R369" s="16"/>
    </row>
    <row r="370" spans="1:18">
      <c r="A370" s="69" t="s">
        <v>186</v>
      </c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59"/>
      <c r="R370" s="8"/>
    </row>
    <row r="371" spans="1:18" ht="18">
      <c r="A371" s="71" t="s">
        <v>27</v>
      </c>
      <c r="B371" s="72"/>
      <c r="C371" s="72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9"/>
      <c r="R371" s="8"/>
    </row>
    <row r="372" spans="1:18">
      <c r="A372" s="73" t="s">
        <v>187</v>
      </c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59"/>
      <c r="R372" s="8"/>
    </row>
    <row r="373" spans="1:18">
      <c r="A373" s="63">
        <v>1</v>
      </c>
      <c r="B373" s="63" t="s">
        <v>28</v>
      </c>
      <c r="C373" s="63" t="s">
        <v>29</v>
      </c>
      <c r="D373" s="63" t="s">
        <v>30</v>
      </c>
      <c r="E373" s="63">
        <v>2</v>
      </c>
      <c r="F373" s="63" t="s">
        <v>31</v>
      </c>
      <c r="G373" s="63">
        <v>1</v>
      </c>
      <c r="H373" s="63" t="s">
        <v>32</v>
      </c>
      <c r="I373" s="63"/>
      <c r="J373" s="63">
        <v>81</v>
      </c>
      <c r="K373" s="63">
        <v>44</v>
      </c>
      <c r="L373" s="63">
        <v>2</v>
      </c>
      <c r="M373" s="63" t="s">
        <v>32</v>
      </c>
      <c r="N373" s="3">
        <f t="shared" ref="N373:N376" si="220">(IF(F373="OŽ",IF(L373=1,550.8,IF(L373=2,426.38,IF(L373=3,342.14,IF(L373=4,181.44,IF(L373=5,168.48,IF(L373=6,155.52,IF(L373=7,148.5,IF(L373=8,144,0))))))))+IF(L373&lt;=8,0,IF(L373&lt;=16,137.7,IF(L373&lt;=24,108,IF(L373&lt;=32,80.1,IF(L373&lt;=36,52.2,0)))))-IF(L373&lt;=8,0,IF(L373&lt;=16,(L373-9)*2.754,IF(L373&lt;=24,(L373-17)* 2.754,IF(L373&lt;=32,(L373-25)* 2.754,IF(L373&lt;=36,(L373-33)*2.754,0))))),0)+IF(F373="PČ",IF(L373=1,449,IF(L373=2,314.6,IF(L373=3,238,IF(L373=4,172,IF(L373=5,159,IF(L373=6,145,IF(L373=7,132,IF(L373=8,119,0))))))))+IF(L373&lt;=8,0,IF(L373&lt;=16,88,IF(L373&lt;=24,55,IF(L373&lt;=32,22,0))))-IF(L373&lt;=8,0,IF(L373&lt;=16,(L373-9)*2.245,IF(L373&lt;=24,(L373-17)*2.245,IF(L373&lt;=32,(L373-25)*2.245,0)))),0)+IF(F373="PČneol",IF(L373=1,85,IF(L373=2,64.61,IF(L373=3,50.76,IF(L373=4,16.25,IF(L373=5,15,IF(L373=6,13.75,IF(L373=7,12.5,IF(L373=8,11.25,0))))))))+IF(L373&lt;=8,0,IF(L373&lt;=16,9,0))-IF(L373&lt;=8,0,IF(L373&lt;=16,(L373-9)*0.425,0)),0)+IF(F373="PŽ",IF(L373=1,85,IF(L373=2,59.5,IF(L373=3,45,IF(L373=4,32.5,IF(L373=5,30,IF(L373=6,27.5,IF(L373=7,25,IF(L373=8,22.5,0))))))))+IF(L373&lt;=8,0,IF(L373&lt;=16,19,IF(L373&lt;=24,13,IF(L373&lt;=32,8,0))))-IF(L373&lt;=8,0,IF(L373&lt;=16,(L373-9)*0.425,IF(L373&lt;=24,(L373-17)*0.425,IF(L373&lt;=32,(L373-25)*0.425,0)))),0)+IF(F373="EČ",IF(L373=1,204,IF(L373=2,156.24,IF(L373=3,123.84,IF(L373=4,72,IF(L373=5,66,IF(L373=6,60,IF(L373=7,54,IF(L373=8,48,0))))))))+IF(L373&lt;=8,0,IF(L373&lt;=16,40,IF(L373&lt;=24,25,0)))-IF(L373&lt;=8,0,IF(L373&lt;=16,(L373-9)*1.02,IF(L373&lt;=24,(L373-17)*1.02,0))),0)+IF(F373="EČneol",IF(L373=1,68,IF(L373=2,51.69,IF(L373=3,40.61,IF(L373=4,13,IF(L373=5,12,IF(L373=6,11,IF(L373=7,10,IF(L373=8,9,0)))))))))+IF(F373="EŽ",IF(L373=1,68,IF(L373=2,47.6,IF(L373=3,36,IF(L373=4,18,IF(L373=5,16.5,IF(L373=6,15,IF(L373=7,13.5,IF(L373=8,12,0))))))))+IF(L373&lt;=8,0,IF(L373&lt;=16,10,IF(L373&lt;=24,6,0)))-IF(L373&lt;=8,0,IF(L373&lt;=16,(L373-9)*0.34,IF(L373&lt;=24,(L373-17)*0.34,0))),0)+IF(F373="PT",IF(L373=1,68,IF(L373=2,52.08,IF(L373=3,41.28,IF(L373=4,24,IF(L373=5,22,IF(L373=6,20,IF(L373=7,18,IF(L373=8,16,0))))))))+IF(L373&lt;=8,0,IF(L373&lt;=16,13,IF(L373&lt;=24,9,IF(L373&lt;=32,4,0))))-IF(L373&lt;=8,0,IF(L373&lt;=16,(L373-9)*0.34,IF(L373&lt;=24,(L373-17)*0.34,IF(L373&lt;=32,(L373-25)*0.34,0)))),0)+IF(F373="JOŽ",IF(L373=1,85,IF(L373=2,59.5,IF(L373=3,45,IF(L373=4,32.5,IF(L373=5,30,IF(L373=6,27.5,IF(L373=7,25,IF(L373=8,22.5,0))))))))+IF(L373&lt;=8,0,IF(L373&lt;=16,19,IF(L373&lt;=24,13,0)))-IF(L373&lt;=8,0,IF(L373&lt;=16,(L373-9)*0.425,IF(L373&lt;=24,(L373-17)*0.425,0))),0)+IF(F373="JPČ",IF(L373=1,68,IF(L373=2,47.6,IF(L373=3,36,IF(L373=4,26,IF(L373=5,24,IF(L373=6,22,IF(L373=7,20,IF(L373=8,18,0))))))))+IF(L373&lt;=8,0,IF(L373&lt;=16,13,IF(L373&lt;=24,9,0)))-IF(L373&lt;=8,0,IF(L373&lt;=16,(L373-9)*0.34,IF(L373&lt;=24,(L373-17)*0.34,0))),0)+IF(F373="JEČ",IF(L373=1,34,IF(L373=2,26.04,IF(L373=3,20.6,IF(L373=4,12,IF(L373=5,11,IF(L373=6,10,IF(L373=7,9,IF(L373=8,8,0))))))))+IF(L373&lt;=8,0,IF(L373&lt;=16,6,0))-IF(L373&lt;=8,0,IF(L373&lt;=16,(L373-9)*0.17,0)),0)+IF(F373="JEOF",IF(L373=1,34,IF(L373=2,26.04,IF(L373=3,20.6,IF(L373=4,12,IF(L373=5,11,IF(L373=6,10,IF(L373=7,9,IF(L373=8,8,0))))))))+IF(L373&lt;=8,0,IF(L373&lt;=16,6,0))-IF(L373&lt;=8,0,IF(L373&lt;=16,(L373-9)*0.17,0)),0)+IF(F373="JnPČ",IF(L373=1,51,IF(L373=2,35.7,IF(L373=3,27,IF(L373=4,19.5,IF(L373=5,18,IF(L373=6,16.5,IF(L373=7,15,IF(L373=8,13.5,0))))))))+IF(L373&lt;=8,0,IF(L373&lt;=16,10,0))-IF(L373&lt;=8,0,IF(L373&lt;=16,(L373-9)*0.255,0)),0)+IF(F373="JnEČ",IF(L373=1,25.5,IF(L373=2,19.53,IF(L373=3,15.48,IF(L373=4,9,IF(L373=5,8.25,IF(L373=6,7.5,IF(L373=7,6.75,IF(L373=8,6,0))))))))+IF(L373&lt;=8,0,IF(L373&lt;=16,5,0))-IF(L373&lt;=8,0,IF(L373&lt;=16,(L373-9)*0.1275,0)),0)+IF(F373="JčPČ",IF(L373=1,21.25,IF(L373=2,14.5,IF(L373=3,11.5,IF(L373=4,7,IF(L373=5,6.5,IF(L373=6,6,IF(L373=7,5.5,IF(L373=8,5,0))))))))+IF(L373&lt;=8,0,IF(L373&lt;=16,4,0))-IF(L373&lt;=8,0,IF(L373&lt;=16,(L373-9)*0.10625,0)),0)+IF(F373="JčEČ",IF(L373=1,17,IF(L373=2,13.02,IF(L373=3,10.32,IF(L373=4,6,IF(L373=5,5.5,IF(L373=6,5,IF(L373=7,4.5,IF(L373=8,4,0))))))))+IF(L373&lt;=8,0,IF(L373&lt;=16,3,0))-IF(L373&lt;=8,0,IF(L373&lt;=16,(L373-9)*0.085,0)),0)+IF(F373="NEAK",IF(L373=1,11.48,IF(L373=2,8.79,IF(L373=3,6.97,IF(L373=4,4.05,IF(L373=5,3.71,IF(L373=6,3.38,IF(L373=7,3.04,IF(L373=8,2.7,0))))))))+IF(L373&lt;=8,0,IF(L373&lt;=16,2,IF(L373&lt;=24,1.3,0)))-IF(L373&lt;=8,0,IF(L373&lt;=16,(L373-9)*0.0574,IF(L373&lt;=24,(L373-17)*0.0574,0))),0))*IF(L373&lt;0,1,IF(OR(F373="PČ",F373="PŽ",F373="PT"),IF(J373&lt;32,J373/32,1),1))* IF(L373&lt;0,1,IF(OR(F373="EČ",F373="EŽ",F373="JOŽ",F373="JPČ",F373="NEAK"),IF(J373&lt;24,J373/24,1),1))*IF(L373&lt;0,1,IF(OR(F373="PČneol",F373="JEČ",F373="JEOF",F373="JnPČ",F373="JnEČ",F373="JčPČ",F373="JčEČ"),IF(J373&lt;16,J373/16,1),1))*IF(L373&lt;0,1,IF(F373="EČneol",IF(J373&lt;8,J373/8,1),1))</f>
        <v>64.61</v>
      </c>
      <c r="O373" s="9">
        <f t="shared" ref="O373:O376" si="221">IF(F373="OŽ",N373,IF(H373="Ne",IF(J373*0.3&lt;J373-L373,N373,0),IF(J373*0.1&lt;J373-L373,N373,0)))</f>
        <v>64.61</v>
      </c>
      <c r="P373" s="4">
        <f t="shared" ref="P373" si="222">IF(O373=0,0,IF(F373="OŽ",IF(L373&gt;35,0,IF(J373&gt;35,(36-L373)*1.836,((36-L373)-(36-J373))*1.836)),0)+IF(F373="PČ",IF(L373&gt;31,0,IF(J373&gt;31,(32-L373)*1.347,((32-L373)-(32-J373))*1.347)),0)+ IF(F373="PČneol",IF(L373&gt;15,0,IF(J373&gt;15,(16-L373)*0.255,((16-L373)-(16-J373))*0.255)),0)+IF(F373="PŽ",IF(L373&gt;31,0,IF(J373&gt;31,(32-L373)*0.255,((32-L373)-(32-J373))*0.255)),0)+IF(F373="EČ",IF(L373&gt;23,0,IF(J373&gt;23,(24-L373)*0.612,((24-L373)-(24-J373))*0.612)),0)+IF(F373="EČneol",IF(L373&gt;7,0,IF(J373&gt;7,(8-L373)*0.204,((8-L373)-(8-J373))*0.204)),0)+IF(F373="EŽ",IF(L373&gt;23,0,IF(J373&gt;23,(24-L373)*0.204,((24-L373)-(24-J373))*0.204)),0)+IF(F373="PT",IF(L373&gt;31,0,IF(J373&gt;31,(32-L373)*0.204,((32-L373)-(32-J373))*0.204)),0)+IF(F373="JOŽ",IF(L373&gt;23,0,IF(J373&gt;23,(24-L373)*0.255,((24-L373)-(24-J373))*0.255)),0)+IF(F373="JPČ",IF(L373&gt;23,0,IF(J373&gt;23,(24-L373)*0.204,((24-L373)-(24-J373))*0.204)),0)+IF(F373="JEČ",IF(L373&gt;15,0,IF(J373&gt;15,(16-L373)*0.102,((16-L373)-(16-J373))*0.102)),0)+IF(F373="JEOF",IF(L373&gt;15,0,IF(J373&gt;15,(16-L373)*0.102,((16-L373)-(16-J373))*0.102)),0)+IF(F373="JnPČ",IF(L373&gt;15,0,IF(J373&gt;15,(16-L373)*0.153,((16-L373)-(16-J373))*0.153)),0)+IF(F373="JnEČ",IF(L373&gt;15,0,IF(J373&gt;15,(16-L373)*0.0765,((16-L373)-(16-J373))*0.0765)),0)+IF(F373="JčPČ",IF(L373&gt;15,0,IF(J373&gt;15,(16-L373)*0.06375,((16-L373)-(16-J373))*0.06375)),0)+IF(F373="JčEČ",IF(L373&gt;15,0,IF(J373&gt;15,(16-L373)*0.051,((16-L373)-(16-J373))*0.051)),0)+IF(F373="NEAK",IF(L373&gt;23,0,IF(J373&gt;23,(24-L373)*0.03444,((24-L373)-(24-J373))*0.03444)),0))</f>
        <v>3.5700000000000003</v>
      </c>
      <c r="Q373" s="11">
        <f t="shared" ref="Q373" si="223">IF(ISERROR(P373*100/N373),0,(P373*100/N373))</f>
        <v>5.52546045503792</v>
      </c>
      <c r="R373" s="10">
        <f t="shared" ref="R373:R376" si="224">IF(Q373&lt;=30,O373+P373,O373+O373*0.3)*IF(G373=1,0.4,IF(G373=2,0.75,IF(G373="1 (kas 4 m. 1 k. nerengiamos)",0.52,1)))*IF(D373="olimpinė",1,IF(M373="Ne",0.5,1))*IF(OR(A$5="Lietuvos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federacija"),IF(OR(J373&lt;8,K373&lt;16),0,1),1)*E373*IF(I373&lt;=1,1,1/I373)*IF(OR(A$5="Lietuvos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54.544000000000011</v>
      </c>
    </row>
    <row r="374" spans="1:18">
      <c r="A374" s="63">
        <v>2</v>
      </c>
      <c r="B374" s="63" t="s">
        <v>33</v>
      </c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3">
        <f t="shared" si="220"/>
        <v>0</v>
      </c>
      <c r="O374" s="9">
        <f t="shared" si="221"/>
        <v>0</v>
      </c>
      <c r="P374" s="4">
        <f t="shared" ref="P374:P376" si="225">IF(O374=0,0,IF(F374="OŽ",IF(L374&gt;35,0,IF(J374&gt;35,(36-L374)*1.836,((36-L374)-(36-J374))*1.836)),0)+IF(F374="PČ",IF(L374&gt;31,0,IF(J374&gt;31,(32-L374)*1.347,((32-L374)-(32-J374))*1.347)),0)+ IF(F374="PČneol",IF(L374&gt;15,0,IF(J374&gt;15,(16-L374)*0.255,((16-L374)-(16-J374))*0.255)),0)+IF(F374="PŽ",IF(L374&gt;31,0,IF(J374&gt;31,(32-L374)*0.255,((32-L374)-(32-J374))*0.255)),0)+IF(F374="EČ",IF(L374&gt;23,0,IF(J374&gt;23,(24-L374)*0.612,((24-L374)-(24-J374))*0.612)),0)+IF(F374="EČneol",IF(L374&gt;7,0,IF(J374&gt;7,(8-L374)*0.204,((8-L374)-(8-J374))*0.204)),0)+IF(F374="EŽ",IF(L374&gt;23,0,IF(J374&gt;23,(24-L374)*0.204,((24-L374)-(24-J374))*0.204)),0)+IF(F374="PT",IF(L374&gt;31,0,IF(J374&gt;31,(32-L374)*0.204,((32-L374)-(32-J374))*0.204)),0)+IF(F374="JOŽ",IF(L374&gt;23,0,IF(J374&gt;23,(24-L374)*0.255,((24-L374)-(24-J374))*0.255)),0)+IF(F374="JPČ",IF(L374&gt;23,0,IF(J374&gt;23,(24-L374)*0.204,((24-L374)-(24-J374))*0.204)),0)+IF(F374="JEČ",IF(L374&gt;15,0,IF(J374&gt;15,(16-L374)*0.102,((16-L374)-(16-J374))*0.102)),0)+IF(F374="JEOF",IF(L374&gt;15,0,IF(J374&gt;15,(16-L374)*0.102,((16-L374)-(16-J374))*0.102)),0)+IF(F374="JnPČ",IF(L374&gt;15,0,IF(J374&gt;15,(16-L374)*0.153,((16-L374)-(16-J374))*0.153)),0)+IF(F374="JnEČ",IF(L374&gt;15,0,IF(J374&gt;15,(16-L374)*0.0765,((16-L374)-(16-J374))*0.0765)),0)+IF(F374="JčPČ",IF(L374&gt;15,0,IF(J374&gt;15,(16-L374)*0.06375,((16-L374)-(16-J374))*0.06375)),0)+IF(F374="JčEČ",IF(L374&gt;15,0,IF(J374&gt;15,(16-L374)*0.051,((16-L374)-(16-J374))*0.051)),0)+IF(F374="NEAK",IF(L374&gt;23,0,IF(J374&gt;23,(24-L374)*0.03444,((24-L374)-(24-J374))*0.03444)),0))</f>
        <v>0</v>
      </c>
      <c r="Q374" s="11">
        <f t="shared" ref="Q374:Q376" si="226">IF(ISERROR(P374*100/N374),0,(P374*100/N374))</f>
        <v>0</v>
      </c>
      <c r="R374" s="10">
        <f t="shared" si="224"/>
        <v>0</v>
      </c>
    </row>
    <row r="375" spans="1:18">
      <c r="A375" s="63">
        <v>3</v>
      </c>
      <c r="B375" s="63" t="s">
        <v>34</v>
      </c>
      <c r="C375" s="63" t="s">
        <v>29</v>
      </c>
      <c r="D375" s="63" t="s">
        <v>30</v>
      </c>
      <c r="E375" s="63">
        <v>2</v>
      </c>
      <c r="F375" s="63" t="s">
        <v>31</v>
      </c>
      <c r="G375" s="63">
        <v>1</v>
      </c>
      <c r="H375" s="63" t="s">
        <v>32</v>
      </c>
      <c r="I375" s="63"/>
      <c r="J375" s="63">
        <v>81</v>
      </c>
      <c r="K375" s="63">
        <v>44</v>
      </c>
      <c r="L375" s="63">
        <v>5</v>
      </c>
      <c r="M375" s="63" t="s">
        <v>43</v>
      </c>
      <c r="N375" s="3">
        <f t="shared" si="220"/>
        <v>15</v>
      </c>
      <c r="O375" s="9">
        <f t="shared" si="221"/>
        <v>15</v>
      </c>
      <c r="P375" s="4">
        <f t="shared" si="225"/>
        <v>2.8050000000000002</v>
      </c>
      <c r="Q375" s="11">
        <f t="shared" si="226"/>
        <v>18.7</v>
      </c>
      <c r="R375" s="10">
        <f t="shared" si="224"/>
        <v>7.1219999999999999</v>
      </c>
    </row>
    <row r="376" spans="1:18">
      <c r="A376" s="63">
        <v>4</v>
      </c>
      <c r="B376" s="63" t="s">
        <v>35</v>
      </c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3">
        <f t="shared" si="220"/>
        <v>0</v>
      </c>
      <c r="O376" s="9">
        <f t="shared" si="221"/>
        <v>0</v>
      </c>
      <c r="P376" s="4">
        <f t="shared" si="225"/>
        <v>0</v>
      </c>
      <c r="Q376" s="11">
        <f t="shared" si="226"/>
        <v>0</v>
      </c>
      <c r="R376" s="10">
        <f t="shared" si="224"/>
        <v>0</v>
      </c>
    </row>
    <row r="377" spans="1:18">
      <c r="A377" s="75" t="s">
        <v>36</v>
      </c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7"/>
      <c r="R377" s="10">
        <f>SUM(R373:R376)</f>
        <v>61.666000000000011</v>
      </c>
    </row>
    <row r="378" spans="1:18" ht="15.75">
      <c r="A378" s="24" t="s">
        <v>188</v>
      </c>
      <c r="B378" s="2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6"/>
    </row>
    <row r="379" spans="1:18">
      <c r="A379" s="49" t="s">
        <v>48</v>
      </c>
      <c r="B379" s="49"/>
      <c r="C379" s="49"/>
      <c r="D379" s="49"/>
      <c r="E379" s="49"/>
      <c r="F379" s="49"/>
      <c r="G379" s="49"/>
      <c r="H379" s="49"/>
      <c r="I379" s="49"/>
      <c r="J379" s="15"/>
      <c r="K379" s="15"/>
      <c r="L379" s="15"/>
      <c r="M379" s="15"/>
      <c r="N379" s="15"/>
      <c r="O379" s="15"/>
      <c r="P379" s="15"/>
      <c r="Q379" s="15"/>
      <c r="R379" s="16"/>
    </row>
    <row r="380" spans="1:18" s="8" customFormat="1">
      <c r="A380" s="49"/>
      <c r="B380" s="49"/>
      <c r="C380" s="49"/>
      <c r="D380" s="49"/>
      <c r="E380" s="49"/>
      <c r="F380" s="49"/>
      <c r="G380" s="49"/>
      <c r="H380" s="49"/>
      <c r="I380" s="49"/>
      <c r="J380" s="15"/>
      <c r="K380" s="15"/>
      <c r="L380" s="15"/>
      <c r="M380" s="15"/>
      <c r="N380" s="15"/>
      <c r="O380" s="15"/>
      <c r="P380" s="15"/>
      <c r="Q380" s="15"/>
      <c r="R380" s="16"/>
    </row>
    <row r="381" spans="1:18">
      <c r="A381" s="69" t="s">
        <v>189</v>
      </c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59"/>
      <c r="R381" s="8"/>
    </row>
    <row r="382" spans="1:18" ht="18">
      <c r="A382" s="71" t="s">
        <v>27</v>
      </c>
      <c r="B382" s="72"/>
      <c r="C382" s="72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9"/>
      <c r="R382" s="8"/>
    </row>
    <row r="383" spans="1:18">
      <c r="A383" s="73" t="s">
        <v>190</v>
      </c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59"/>
      <c r="R383" s="8"/>
    </row>
    <row r="384" spans="1:18">
      <c r="A384" s="63">
        <v>1</v>
      </c>
      <c r="B384" s="63" t="s">
        <v>41</v>
      </c>
      <c r="C384" s="63" t="s">
        <v>42</v>
      </c>
      <c r="D384" s="63" t="s">
        <v>30</v>
      </c>
      <c r="E384" s="63">
        <v>2</v>
      </c>
      <c r="F384" s="63" t="s">
        <v>31</v>
      </c>
      <c r="G384" s="63">
        <v>1</v>
      </c>
      <c r="H384" s="63" t="s">
        <v>32</v>
      </c>
      <c r="I384" s="63"/>
      <c r="J384" s="63">
        <v>88</v>
      </c>
      <c r="K384" s="63">
        <v>52</v>
      </c>
      <c r="L384" s="63">
        <v>24</v>
      </c>
      <c r="M384" s="63" t="s">
        <v>43</v>
      </c>
      <c r="N384" s="3">
        <f t="shared" ref="N384:N387" si="227">(IF(F384="OŽ",IF(L384=1,550.8,IF(L384=2,426.38,IF(L384=3,342.14,IF(L384=4,181.44,IF(L384=5,168.48,IF(L384=6,155.52,IF(L384=7,148.5,IF(L384=8,144,0))))))))+IF(L384&lt;=8,0,IF(L384&lt;=16,137.7,IF(L384&lt;=24,108,IF(L384&lt;=32,80.1,IF(L384&lt;=36,52.2,0)))))-IF(L384&lt;=8,0,IF(L384&lt;=16,(L384-9)*2.754,IF(L384&lt;=24,(L384-17)* 2.754,IF(L384&lt;=32,(L384-25)* 2.754,IF(L384&lt;=36,(L384-33)*2.754,0))))),0)+IF(F384="PČ",IF(L384=1,449,IF(L384=2,314.6,IF(L384=3,238,IF(L384=4,172,IF(L384=5,159,IF(L384=6,145,IF(L384=7,132,IF(L384=8,119,0))))))))+IF(L384&lt;=8,0,IF(L384&lt;=16,88,IF(L384&lt;=24,55,IF(L384&lt;=32,22,0))))-IF(L384&lt;=8,0,IF(L384&lt;=16,(L384-9)*2.245,IF(L384&lt;=24,(L384-17)*2.245,IF(L384&lt;=32,(L384-25)*2.245,0)))),0)+IF(F384="PČneol",IF(L384=1,85,IF(L384=2,64.61,IF(L384=3,50.76,IF(L384=4,16.25,IF(L384=5,15,IF(L384=6,13.75,IF(L384=7,12.5,IF(L384=8,11.25,0))))))))+IF(L384&lt;=8,0,IF(L384&lt;=16,9,0))-IF(L384&lt;=8,0,IF(L384&lt;=16,(L384-9)*0.425,0)),0)+IF(F384="PŽ",IF(L384=1,85,IF(L384=2,59.5,IF(L384=3,45,IF(L384=4,32.5,IF(L384=5,30,IF(L384=6,27.5,IF(L384=7,25,IF(L384=8,22.5,0))))))))+IF(L384&lt;=8,0,IF(L384&lt;=16,19,IF(L384&lt;=24,13,IF(L384&lt;=32,8,0))))-IF(L384&lt;=8,0,IF(L384&lt;=16,(L384-9)*0.425,IF(L384&lt;=24,(L384-17)*0.425,IF(L384&lt;=32,(L384-25)*0.425,0)))),0)+IF(F384="EČ",IF(L384=1,204,IF(L384=2,156.24,IF(L384=3,123.84,IF(L384=4,72,IF(L384=5,66,IF(L384=6,60,IF(L384=7,54,IF(L384=8,48,0))))))))+IF(L384&lt;=8,0,IF(L384&lt;=16,40,IF(L384&lt;=24,25,0)))-IF(L384&lt;=8,0,IF(L384&lt;=16,(L384-9)*1.02,IF(L384&lt;=24,(L384-17)*1.02,0))),0)+IF(F384="EČneol",IF(L384=1,68,IF(L384=2,51.69,IF(L384=3,40.61,IF(L384=4,13,IF(L384=5,12,IF(L384=6,11,IF(L384=7,10,IF(L384=8,9,0)))))))))+IF(F384="EŽ",IF(L384=1,68,IF(L384=2,47.6,IF(L384=3,36,IF(L384=4,18,IF(L384=5,16.5,IF(L384=6,15,IF(L384=7,13.5,IF(L384=8,12,0))))))))+IF(L384&lt;=8,0,IF(L384&lt;=16,10,IF(L384&lt;=24,6,0)))-IF(L384&lt;=8,0,IF(L384&lt;=16,(L384-9)*0.34,IF(L384&lt;=24,(L384-17)*0.34,0))),0)+IF(F384="PT",IF(L384=1,68,IF(L384=2,52.08,IF(L384=3,41.28,IF(L384=4,24,IF(L384=5,22,IF(L384=6,20,IF(L384=7,18,IF(L384=8,16,0))))))))+IF(L384&lt;=8,0,IF(L384&lt;=16,13,IF(L384&lt;=24,9,IF(L384&lt;=32,4,0))))-IF(L384&lt;=8,0,IF(L384&lt;=16,(L384-9)*0.34,IF(L384&lt;=24,(L384-17)*0.34,IF(L384&lt;=32,(L384-25)*0.34,0)))),0)+IF(F384="JOŽ",IF(L384=1,85,IF(L384=2,59.5,IF(L384=3,45,IF(L384=4,32.5,IF(L384=5,30,IF(L384=6,27.5,IF(L384=7,25,IF(L384=8,22.5,0))))))))+IF(L384&lt;=8,0,IF(L384&lt;=16,19,IF(L384&lt;=24,13,0)))-IF(L384&lt;=8,0,IF(L384&lt;=16,(L384-9)*0.425,IF(L384&lt;=24,(L384-17)*0.425,0))),0)+IF(F384="JPČ",IF(L384=1,68,IF(L384=2,47.6,IF(L384=3,36,IF(L384=4,26,IF(L384=5,24,IF(L384=6,22,IF(L384=7,20,IF(L384=8,18,0))))))))+IF(L384&lt;=8,0,IF(L384&lt;=16,13,IF(L384&lt;=24,9,0)))-IF(L384&lt;=8,0,IF(L384&lt;=16,(L384-9)*0.34,IF(L384&lt;=24,(L384-17)*0.34,0))),0)+IF(F384="JEČ",IF(L384=1,34,IF(L384=2,26.04,IF(L384=3,20.6,IF(L384=4,12,IF(L384=5,11,IF(L384=6,10,IF(L384=7,9,IF(L384=8,8,0))))))))+IF(L384&lt;=8,0,IF(L384&lt;=16,6,0))-IF(L384&lt;=8,0,IF(L384&lt;=16,(L384-9)*0.17,0)),0)+IF(F384="JEOF",IF(L384=1,34,IF(L384=2,26.04,IF(L384=3,20.6,IF(L384=4,12,IF(L384=5,11,IF(L384=6,10,IF(L384=7,9,IF(L384=8,8,0))))))))+IF(L384&lt;=8,0,IF(L384&lt;=16,6,0))-IF(L384&lt;=8,0,IF(L384&lt;=16,(L384-9)*0.17,0)),0)+IF(F384="JnPČ",IF(L384=1,51,IF(L384=2,35.7,IF(L384=3,27,IF(L384=4,19.5,IF(L384=5,18,IF(L384=6,16.5,IF(L384=7,15,IF(L384=8,13.5,0))))))))+IF(L384&lt;=8,0,IF(L384&lt;=16,10,0))-IF(L384&lt;=8,0,IF(L384&lt;=16,(L384-9)*0.255,0)),0)+IF(F384="JnEČ",IF(L384=1,25.5,IF(L384=2,19.53,IF(L384=3,15.48,IF(L384=4,9,IF(L384=5,8.25,IF(L384=6,7.5,IF(L384=7,6.75,IF(L384=8,6,0))))))))+IF(L384&lt;=8,0,IF(L384&lt;=16,5,0))-IF(L384&lt;=8,0,IF(L384&lt;=16,(L384-9)*0.1275,0)),0)+IF(F384="JčPČ",IF(L384=1,21.25,IF(L384=2,14.5,IF(L384=3,11.5,IF(L384=4,7,IF(L384=5,6.5,IF(L384=6,6,IF(L384=7,5.5,IF(L384=8,5,0))))))))+IF(L384&lt;=8,0,IF(L384&lt;=16,4,0))-IF(L384&lt;=8,0,IF(L384&lt;=16,(L384-9)*0.10625,0)),0)+IF(F384="JčEČ",IF(L384=1,17,IF(L384=2,13.02,IF(L384=3,10.32,IF(L384=4,6,IF(L384=5,5.5,IF(L384=6,5,IF(L384=7,4.5,IF(L384=8,4,0))))))))+IF(L384&lt;=8,0,IF(L384&lt;=16,3,0))-IF(L384&lt;=8,0,IF(L384&lt;=16,(L384-9)*0.085,0)),0)+IF(F384="NEAK",IF(L384=1,11.48,IF(L384=2,8.79,IF(L384=3,6.97,IF(L384=4,4.05,IF(L384=5,3.71,IF(L384=6,3.38,IF(L384=7,3.04,IF(L384=8,2.7,0))))))))+IF(L384&lt;=8,0,IF(L384&lt;=16,2,IF(L384&lt;=24,1.3,0)))-IF(L384&lt;=8,0,IF(L384&lt;=16,(L384-9)*0.0574,IF(L384&lt;=24,(L384-17)*0.0574,0))),0))*IF(L384&lt;0,1,IF(OR(F384="PČ",F384="PŽ",F384="PT"),IF(J384&lt;32,J384/32,1),1))* IF(L384&lt;0,1,IF(OR(F384="EČ",F384="EŽ",F384="JOŽ",F384="JPČ",F384="NEAK"),IF(J384&lt;24,J384/24,1),1))*IF(L384&lt;0,1,IF(OR(F384="PČneol",F384="JEČ",F384="JEOF",F384="JnPČ",F384="JnEČ",F384="JčPČ",F384="JčEČ"),IF(J384&lt;16,J384/16,1),1))*IF(L384&lt;0,1,IF(F384="EČneol",IF(J384&lt;8,J384/8,1),1))</f>
        <v>0</v>
      </c>
      <c r="O384" s="9">
        <f t="shared" ref="O384:O387" si="228">IF(F384="OŽ",N384,IF(H384="Ne",IF(J384*0.3&lt;J384-L384,N384,0),IF(J384*0.1&lt;J384-L384,N384,0)))</f>
        <v>0</v>
      </c>
      <c r="P384" s="4">
        <f t="shared" ref="P384" si="229">IF(O384=0,0,IF(F384="OŽ",IF(L384&gt;35,0,IF(J384&gt;35,(36-L384)*1.836,((36-L384)-(36-J384))*1.836)),0)+IF(F384="PČ",IF(L384&gt;31,0,IF(J384&gt;31,(32-L384)*1.347,((32-L384)-(32-J384))*1.347)),0)+ IF(F384="PČneol",IF(L384&gt;15,0,IF(J384&gt;15,(16-L384)*0.255,((16-L384)-(16-J384))*0.255)),0)+IF(F384="PŽ",IF(L384&gt;31,0,IF(J384&gt;31,(32-L384)*0.255,((32-L384)-(32-J384))*0.255)),0)+IF(F384="EČ",IF(L384&gt;23,0,IF(J384&gt;23,(24-L384)*0.612,((24-L384)-(24-J384))*0.612)),0)+IF(F384="EČneol",IF(L384&gt;7,0,IF(J384&gt;7,(8-L384)*0.204,((8-L384)-(8-J384))*0.204)),0)+IF(F384="EŽ",IF(L384&gt;23,0,IF(J384&gt;23,(24-L384)*0.204,((24-L384)-(24-J384))*0.204)),0)+IF(F384="PT",IF(L384&gt;31,0,IF(J384&gt;31,(32-L384)*0.204,((32-L384)-(32-J384))*0.204)),0)+IF(F384="JOŽ",IF(L384&gt;23,0,IF(J384&gt;23,(24-L384)*0.255,((24-L384)-(24-J384))*0.255)),0)+IF(F384="JPČ",IF(L384&gt;23,0,IF(J384&gt;23,(24-L384)*0.204,((24-L384)-(24-J384))*0.204)),0)+IF(F384="JEČ",IF(L384&gt;15,0,IF(J384&gt;15,(16-L384)*0.102,((16-L384)-(16-J384))*0.102)),0)+IF(F384="JEOF",IF(L384&gt;15,0,IF(J384&gt;15,(16-L384)*0.102,((16-L384)-(16-J384))*0.102)),0)+IF(F384="JnPČ",IF(L384&gt;15,0,IF(J384&gt;15,(16-L384)*0.153,((16-L384)-(16-J384))*0.153)),0)+IF(F384="JnEČ",IF(L384&gt;15,0,IF(J384&gt;15,(16-L384)*0.0765,((16-L384)-(16-J384))*0.0765)),0)+IF(F384="JčPČ",IF(L384&gt;15,0,IF(J384&gt;15,(16-L384)*0.06375,((16-L384)-(16-J384))*0.06375)),0)+IF(F384="JčEČ",IF(L384&gt;15,0,IF(J384&gt;15,(16-L384)*0.051,((16-L384)-(16-J384))*0.051)),0)+IF(F384="NEAK",IF(L384&gt;23,0,IF(J384&gt;23,(24-L384)*0.03444,((24-L384)-(24-J384))*0.03444)),0))</f>
        <v>0</v>
      </c>
      <c r="Q384" s="11">
        <f t="shared" ref="Q384" si="230">IF(ISERROR(P384*100/N384),0,(P384*100/N384))</f>
        <v>0</v>
      </c>
      <c r="R384" s="10">
        <f t="shared" ref="R384:R387" si="231">IF(Q384&lt;=30,O384+P384,O384+O384*0.3)*IF(G384=1,0.4,IF(G384=2,0.75,IF(G384="1 (kas 4 m. 1 k. nerengiamos)",0.52,1)))*IF(D384="olimpinė",1,IF(M384="Ne",0.5,1))*IF(OR(A$5="Lietuvos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federacija"),IF(OR(J384&lt;8,K384&lt;16),0,1),1)*E384*IF(I384&lt;=1,1,1/I384)*IF(OR(A$5="Lietuvos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85" spans="1:18">
      <c r="A385" s="63">
        <v>2</v>
      </c>
      <c r="B385" s="63" t="s">
        <v>44</v>
      </c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3">
        <f t="shared" si="227"/>
        <v>0</v>
      </c>
      <c r="O385" s="9">
        <f t="shared" si="228"/>
        <v>0</v>
      </c>
      <c r="P385" s="4">
        <f t="shared" ref="P385:P387" si="232">IF(O385=0,0,IF(F385="OŽ",IF(L385&gt;35,0,IF(J385&gt;35,(36-L385)*1.836,((36-L385)-(36-J385))*1.836)),0)+IF(F385="PČ",IF(L385&gt;31,0,IF(J385&gt;31,(32-L385)*1.347,((32-L385)-(32-J385))*1.347)),0)+ IF(F385="PČneol",IF(L385&gt;15,0,IF(J385&gt;15,(16-L385)*0.255,((16-L385)-(16-J385))*0.255)),0)+IF(F385="PŽ",IF(L385&gt;31,0,IF(J385&gt;31,(32-L385)*0.255,((32-L385)-(32-J385))*0.255)),0)+IF(F385="EČ",IF(L385&gt;23,0,IF(J385&gt;23,(24-L385)*0.612,((24-L385)-(24-J385))*0.612)),0)+IF(F385="EČneol",IF(L385&gt;7,0,IF(J385&gt;7,(8-L385)*0.204,((8-L385)-(8-J385))*0.204)),0)+IF(F385="EŽ",IF(L385&gt;23,0,IF(J385&gt;23,(24-L385)*0.204,((24-L385)-(24-J385))*0.204)),0)+IF(F385="PT",IF(L385&gt;31,0,IF(J385&gt;31,(32-L385)*0.204,((32-L385)-(32-J385))*0.204)),0)+IF(F385="JOŽ",IF(L385&gt;23,0,IF(J385&gt;23,(24-L385)*0.255,((24-L385)-(24-J385))*0.255)),0)+IF(F385="JPČ",IF(L385&gt;23,0,IF(J385&gt;23,(24-L385)*0.204,((24-L385)-(24-J385))*0.204)),0)+IF(F385="JEČ",IF(L385&gt;15,0,IF(J385&gt;15,(16-L385)*0.102,((16-L385)-(16-J385))*0.102)),0)+IF(F385="JEOF",IF(L385&gt;15,0,IF(J385&gt;15,(16-L385)*0.102,((16-L385)-(16-J385))*0.102)),0)+IF(F385="JnPČ",IF(L385&gt;15,0,IF(J385&gt;15,(16-L385)*0.153,((16-L385)-(16-J385))*0.153)),0)+IF(F385="JnEČ",IF(L385&gt;15,0,IF(J385&gt;15,(16-L385)*0.0765,((16-L385)-(16-J385))*0.0765)),0)+IF(F385="JčPČ",IF(L385&gt;15,0,IF(J385&gt;15,(16-L385)*0.06375,((16-L385)-(16-J385))*0.06375)),0)+IF(F385="JčEČ",IF(L385&gt;15,0,IF(J385&gt;15,(16-L385)*0.051,((16-L385)-(16-J385))*0.051)),0)+IF(F385="NEAK",IF(L385&gt;23,0,IF(J385&gt;23,(24-L385)*0.03444,((24-L385)-(24-J385))*0.03444)),0))</f>
        <v>0</v>
      </c>
      <c r="Q385" s="11">
        <f t="shared" ref="Q385:Q387" si="233">IF(ISERROR(P385*100/N385),0,(P385*100/N385))</f>
        <v>0</v>
      </c>
      <c r="R385" s="10">
        <f t="shared" si="231"/>
        <v>0</v>
      </c>
    </row>
    <row r="386" spans="1:18">
      <c r="A386" s="63">
        <v>3</v>
      </c>
      <c r="B386" s="63" t="s">
        <v>103</v>
      </c>
      <c r="C386" s="63" t="s">
        <v>42</v>
      </c>
      <c r="D386" s="63" t="s">
        <v>30</v>
      </c>
      <c r="E386" s="63">
        <v>2</v>
      </c>
      <c r="F386" s="63" t="s">
        <v>31</v>
      </c>
      <c r="G386" s="63">
        <v>1</v>
      </c>
      <c r="H386" s="63" t="s">
        <v>32</v>
      </c>
      <c r="I386" s="63"/>
      <c r="J386" s="63">
        <v>88</v>
      </c>
      <c r="K386" s="63">
        <v>52</v>
      </c>
      <c r="L386" s="63">
        <v>39</v>
      </c>
      <c r="M386" s="63" t="s">
        <v>32</v>
      </c>
      <c r="N386" s="3">
        <f t="shared" si="227"/>
        <v>0</v>
      </c>
      <c r="O386" s="9">
        <f t="shared" si="228"/>
        <v>0</v>
      </c>
      <c r="P386" s="4">
        <f t="shared" si="232"/>
        <v>0</v>
      </c>
      <c r="Q386" s="11">
        <f t="shared" si="233"/>
        <v>0</v>
      </c>
      <c r="R386" s="10">
        <f t="shared" si="231"/>
        <v>0</v>
      </c>
    </row>
    <row r="387" spans="1:18">
      <c r="A387" s="63">
        <v>4</v>
      </c>
      <c r="B387" s="63" t="s">
        <v>104</v>
      </c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3">
        <f t="shared" si="227"/>
        <v>0</v>
      </c>
      <c r="O387" s="9">
        <f t="shared" si="228"/>
        <v>0</v>
      </c>
      <c r="P387" s="4">
        <f t="shared" si="232"/>
        <v>0</v>
      </c>
      <c r="Q387" s="11">
        <f t="shared" si="233"/>
        <v>0</v>
      </c>
      <c r="R387" s="10">
        <f t="shared" si="231"/>
        <v>0</v>
      </c>
    </row>
    <row r="388" spans="1:18">
      <c r="A388" s="75" t="s">
        <v>36</v>
      </c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7"/>
      <c r="R388" s="10">
        <f>SUM(R384:R387)</f>
        <v>0</v>
      </c>
    </row>
    <row r="389" spans="1:18" ht="15.75">
      <c r="A389" s="24" t="s">
        <v>191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48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 s="8" customFormat="1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69" t="s">
        <v>192</v>
      </c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59"/>
      <c r="R392" s="8"/>
    </row>
    <row r="393" spans="1:18" ht="18">
      <c r="A393" s="71" t="s">
        <v>27</v>
      </c>
      <c r="B393" s="72"/>
      <c r="C393" s="72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9"/>
      <c r="R393" s="8"/>
    </row>
    <row r="394" spans="1:18">
      <c r="A394" s="73" t="s">
        <v>193</v>
      </c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59"/>
      <c r="R394" s="8"/>
    </row>
    <row r="395" spans="1:18">
      <c r="A395" s="63">
        <v>1</v>
      </c>
      <c r="B395" s="63" t="s">
        <v>103</v>
      </c>
      <c r="C395" s="63" t="s">
        <v>52</v>
      </c>
      <c r="D395" s="63" t="s">
        <v>30</v>
      </c>
      <c r="E395" s="63">
        <v>2</v>
      </c>
      <c r="F395" s="63" t="s">
        <v>31</v>
      </c>
      <c r="G395" s="63">
        <v>1</v>
      </c>
      <c r="H395" s="63" t="s">
        <v>32</v>
      </c>
      <c r="I395" s="63"/>
      <c r="J395" s="63">
        <v>38</v>
      </c>
      <c r="K395" s="63">
        <v>38</v>
      </c>
      <c r="L395" s="63">
        <v>17</v>
      </c>
      <c r="M395" s="63" t="s">
        <v>32</v>
      </c>
      <c r="N395" s="3">
        <f t="shared" ref="N395:N398" si="234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398" si="235">IF(F395="OŽ",N395,IF(H395="Ne",IF(J395*0.3&lt;J395-L395,N395,0),IF(J395*0.1&lt;J395-L395,N395,0)))</f>
        <v>0</v>
      </c>
      <c r="P395" s="4">
        <f t="shared" ref="P395" si="236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237">IF(ISERROR(P395*100/N395),0,(P395*100/N395))</f>
        <v>0</v>
      </c>
      <c r="R395" s="10">
        <f t="shared" ref="R395:R398" si="238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3">
        <v>2</v>
      </c>
      <c r="B396" s="63" t="s">
        <v>104</v>
      </c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3">
        <f t="shared" si="234"/>
        <v>0</v>
      </c>
      <c r="O396" s="9">
        <f t="shared" si="235"/>
        <v>0</v>
      </c>
      <c r="P396" s="4">
        <f t="shared" ref="P396:P398" si="239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398" si="240">IF(ISERROR(P396*100/N396),0,(P396*100/N396))</f>
        <v>0</v>
      </c>
      <c r="R396" s="10">
        <f t="shared" si="238"/>
        <v>0</v>
      </c>
    </row>
    <row r="397" spans="1:18">
      <c r="A397" s="63">
        <v>3</v>
      </c>
      <c r="B397" s="63"/>
      <c r="C397" s="12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3">
        <f t="shared" si="234"/>
        <v>0</v>
      </c>
      <c r="O397" s="9">
        <f t="shared" si="235"/>
        <v>0</v>
      </c>
      <c r="P397" s="4">
        <f t="shared" si="239"/>
        <v>0</v>
      </c>
      <c r="Q397" s="11">
        <f t="shared" si="240"/>
        <v>0</v>
      </c>
      <c r="R397" s="10">
        <f t="shared" si="238"/>
        <v>0</v>
      </c>
    </row>
    <row r="398" spans="1:18">
      <c r="A398" s="63">
        <v>4</v>
      </c>
      <c r="B398" s="63"/>
      <c r="C398" s="12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3">
        <f t="shared" si="234"/>
        <v>0</v>
      </c>
      <c r="O398" s="9">
        <f t="shared" si="235"/>
        <v>0</v>
      </c>
      <c r="P398" s="4">
        <f t="shared" si="239"/>
        <v>0</v>
      </c>
      <c r="Q398" s="11">
        <f t="shared" si="240"/>
        <v>0</v>
      </c>
      <c r="R398" s="10">
        <f t="shared" si="238"/>
        <v>0</v>
      </c>
    </row>
    <row r="399" spans="1:18">
      <c r="A399" s="75" t="s">
        <v>36</v>
      </c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7"/>
      <c r="R399" s="10">
        <f>SUM(R395:R398)</f>
        <v>0</v>
      </c>
    </row>
    <row r="400" spans="1:18" ht="15.75">
      <c r="A400" s="24" t="s">
        <v>194</v>
      </c>
      <c r="B400" s="2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6"/>
    </row>
    <row r="401" spans="1:18">
      <c r="A401" s="49" t="s">
        <v>48</v>
      </c>
      <c r="B401" s="49"/>
      <c r="C401" s="49"/>
      <c r="D401" s="49"/>
      <c r="E401" s="49"/>
      <c r="F401" s="49"/>
      <c r="G401" s="49"/>
      <c r="H401" s="49"/>
      <c r="I401" s="49"/>
      <c r="J401" s="15"/>
      <c r="K401" s="15"/>
      <c r="L401" s="15"/>
      <c r="M401" s="15"/>
      <c r="N401" s="15"/>
      <c r="O401" s="15"/>
      <c r="P401" s="15"/>
      <c r="Q401" s="15"/>
      <c r="R401" s="16"/>
    </row>
    <row r="402" spans="1:18" s="8" customFormat="1">
      <c r="A402" s="49"/>
      <c r="B402" s="49"/>
      <c r="C402" s="49"/>
      <c r="D402" s="49"/>
      <c r="E402" s="49"/>
      <c r="F402" s="49"/>
      <c r="G402" s="49"/>
      <c r="H402" s="49"/>
      <c r="I402" s="49"/>
      <c r="J402" s="15"/>
      <c r="K402" s="15"/>
      <c r="L402" s="15"/>
      <c r="M402" s="15"/>
      <c r="N402" s="15"/>
      <c r="O402" s="15"/>
      <c r="P402" s="15"/>
      <c r="Q402" s="15"/>
      <c r="R402" s="16"/>
    </row>
    <row r="403" spans="1:18" s="8" customFormat="1">
      <c r="A403" s="69" t="s">
        <v>195</v>
      </c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59"/>
    </row>
    <row r="404" spans="1:18" s="8" customFormat="1" ht="18">
      <c r="A404" s="71" t="s">
        <v>27</v>
      </c>
      <c r="B404" s="72"/>
      <c r="C404" s="72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9"/>
    </row>
    <row r="405" spans="1:18" s="8" customFormat="1">
      <c r="A405" s="73" t="s">
        <v>196</v>
      </c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59"/>
    </row>
    <row r="406" spans="1:18" s="8" customFormat="1">
      <c r="A406" s="63">
        <v>1</v>
      </c>
      <c r="B406" s="63" t="s">
        <v>85</v>
      </c>
      <c r="C406" s="63" t="s">
        <v>29</v>
      </c>
      <c r="D406" s="63" t="s">
        <v>30</v>
      </c>
      <c r="E406" s="63">
        <v>2</v>
      </c>
      <c r="F406" s="63" t="s">
        <v>58</v>
      </c>
      <c r="G406" s="63">
        <v>1</v>
      </c>
      <c r="H406" s="63" t="s">
        <v>32</v>
      </c>
      <c r="I406" s="63"/>
      <c r="J406" s="63">
        <v>66</v>
      </c>
      <c r="K406" s="63">
        <v>38</v>
      </c>
      <c r="L406" s="63">
        <v>10</v>
      </c>
      <c r="M406" s="63" t="s">
        <v>43</v>
      </c>
      <c r="N406" s="3">
        <f t="shared" ref="N406:N409" si="241">(IF(F406="OŽ",IF(L406=1,550.8,IF(L406=2,426.38,IF(L406=3,342.14,IF(L406=4,181.44,IF(L406=5,168.48,IF(L406=6,155.52,IF(L406=7,148.5,IF(L406=8,144,0))))))))+IF(L406&lt;=8,0,IF(L406&lt;=16,137.7,IF(L406&lt;=24,108,IF(L406&lt;=32,80.1,IF(L406&lt;=36,52.2,0)))))-IF(L406&lt;=8,0,IF(L406&lt;=16,(L406-9)*2.754,IF(L406&lt;=24,(L406-17)* 2.754,IF(L406&lt;=32,(L406-25)* 2.754,IF(L406&lt;=36,(L406-33)*2.754,0))))),0)+IF(F406="PČ",IF(L406=1,449,IF(L406=2,314.6,IF(L406=3,238,IF(L406=4,172,IF(L406=5,159,IF(L406=6,145,IF(L406=7,132,IF(L406=8,119,0))))))))+IF(L406&lt;=8,0,IF(L406&lt;=16,88,IF(L406&lt;=24,55,IF(L406&lt;=32,22,0))))-IF(L406&lt;=8,0,IF(L406&lt;=16,(L406-9)*2.245,IF(L406&lt;=24,(L406-17)*2.245,IF(L406&lt;=32,(L406-25)*2.245,0)))),0)+IF(F406="PČneol",IF(L406=1,85,IF(L406=2,64.61,IF(L406=3,50.76,IF(L406=4,16.25,IF(L406=5,15,IF(L406=6,13.75,IF(L406=7,12.5,IF(L406=8,11.25,0))))))))+IF(L406&lt;=8,0,IF(L406&lt;=16,9,0))-IF(L406&lt;=8,0,IF(L406&lt;=16,(L406-9)*0.425,0)),0)+IF(F406="PŽ",IF(L406=1,85,IF(L406=2,59.5,IF(L406=3,45,IF(L406=4,32.5,IF(L406=5,30,IF(L406=6,27.5,IF(L406=7,25,IF(L406=8,22.5,0))))))))+IF(L406&lt;=8,0,IF(L406&lt;=16,19,IF(L406&lt;=24,13,IF(L406&lt;=32,8,0))))-IF(L406&lt;=8,0,IF(L406&lt;=16,(L406-9)*0.425,IF(L406&lt;=24,(L406-17)*0.425,IF(L406&lt;=32,(L406-25)*0.425,0)))),0)+IF(F406="EČ",IF(L406=1,204,IF(L406=2,156.24,IF(L406=3,123.84,IF(L406=4,72,IF(L406=5,66,IF(L406=6,60,IF(L406=7,54,IF(L406=8,48,0))))))))+IF(L406&lt;=8,0,IF(L406&lt;=16,40,IF(L406&lt;=24,25,0)))-IF(L406&lt;=8,0,IF(L406&lt;=16,(L406-9)*1.02,IF(L406&lt;=24,(L406-17)*1.02,0))),0)+IF(F406="EČneol",IF(L406=1,68,IF(L406=2,51.69,IF(L406=3,40.61,IF(L406=4,13,IF(L406=5,12,IF(L406=6,11,IF(L406=7,10,IF(L406=8,9,0)))))))))+IF(F406="EŽ",IF(L406=1,68,IF(L406=2,47.6,IF(L406=3,36,IF(L406=4,18,IF(L406=5,16.5,IF(L406=6,15,IF(L406=7,13.5,IF(L406=8,12,0))))))))+IF(L406&lt;=8,0,IF(L406&lt;=16,10,IF(L406&lt;=24,6,0)))-IF(L406&lt;=8,0,IF(L406&lt;=16,(L406-9)*0.34,IF(L406&lt;=24,(L406-17)*0.34,0))),0)+IF(F406="PT",IF(L406=1,68,IF(L406=2,52.08,IF(L406=3,41.28,IF(L406=4,24,IF(L406=5,22,IF(L406=6,20,IF(L406=7,18,IF(L406=8,16,0))))))))+IF(L406&lt;=8,0,IF(L406&lt;=16,13,IF(L406&lt;=24,9,IF(L406&lt;=32,4,0))))-IF(L406&lt;=8,0,IF(L406&lt;=16,(L406-9)*0.34,IF(L406&lt;=24,(L406-17)*0.34,IF(L406&lt;=32,(L406-25)*0.34,0)))),0)+IF(F406="JOŽ",IF(L406=1,85,IF(L406=2,59.5,IF(L406=3,45,IF(L406=4,32.5,IF(L406=5,30,IF(L406=6,27.5,IF(L406=7,25,IF(L406=8,22.5,0))))))))+IF(L406&lt;=8,0,IF(L406&lt;=16,19,IF(L406&lt;=24,13,0)))-IF(L406&lt;=8,0,IF(L406&lt;=16,(L406-9)*0.425,IF(L406&lt;=24,(L406-17)*0.425,0))),0)+IF(F406="JPČ",IF(L406=1,68,IF(L406=2,47.6,IF(L406=3,36,IF(L406=4,26,IF(L406=5,24,IF(L406=6,22,IF(L406=7,20,IF(L406=8,18,0))))))))+IF(L406&lt;=8,0,IF(L406&lt;=16,13,IF(L406&lt;=24,9,0)))-IF(L406&lt;=8,0,IF(L406&lt;=16,(L406-9)*0.34,IF(L406&lt;=24,(L406-17)*0.34,0))),0)+IF(F406="JEČ",IF(L406=1,34,IF(L406=2,26.04,IF(L406=3,20.6,IF(L406=4,12,IF(L406=5,11,IF(L406=6,10,IF(L406=7,9,IF(L406=8,8,0))))))))+IF(L406&lt;=8,0,IF(L406&lt;=16,6,0))-IF(L406&lt;=8,0,IF(L406&lt;=16,(L406-9)*0.17,0)),0)+IF(F406="JEOF",IF(L406=1,34,IF(L406=2,26.04,IF(L406=3,20.6,IF(L406=4,12,IF(L406=5,11,IF(L406=6,10,IF(L406=7,9,IF(L406=8,8,0))))))))+IF(L406&lt;=8,0,IF(L406&lt;=16,6,0))-IF(L406&lt;=8,0,IF(L406&lt;=16,(L406-9)*0.17,0)),0)+IF(F406="JnPČ",IF(L406=1,51,IF(L406=2,35.7,IF(L406=3,27,IF(L406=4,19.5,IF(L406=5,18,IF(L406=6,16.5,IF(L406=7,15,IF(L406=8,13.5,0))))))))+IF(L406&lt;=8,0,IF(L406&lt;=16,10,0))-IF(L406&lt;=8,0,IF(L406&lt;=16,(L406-9)*0.255,0)),0)+IF(F406="JnEČ",IF(L406=1,25.5,IF(L406=2,19.53,IF(L406=3,15.48,IF(L406=4,9,IF(L406=5,8.25,IF(L406=6,7.5,IF(L406=7,6.75,IF(L406=8,6,0))))))))+IF(L406&lt;=8,0,IF(L406&lt;=16,5,0))-IF(L406&lt;=8,0,IF(L406&lt;=16,(L406-9)*0.1275,0)),0)+IF(F406="JčPČ",IF(L406=1,21.25,IF(L406=2,14.5,IF(L406=3,11.5,IF(L406=4,7,IF(L406=5,6.5,IF(L406=6,6,IF(L406=7,5.5,IF(L406=8,5,0))))))))+IF(L406&lt;=8,0,IF(L406&lt;=16,4,0))-IF(L406&lt;=8,0,IF(L406&lt;=16,(L406-9)*0.10625,0)),0)+IF(F406="JčEČ",IF(L406=1,17,IF(L406=2,13.02,IF(L406=3,10.32,IF(L406=4,6,IF(L406=5,5.5,IF(L406=6,5,IF(L406=7,4.5,IF(L406=8,4,0))))))))+IF(L406&lt;=8,0,IF(L406&lt;=16,3,0))-IF(L406&lt;=8,0,IF(L406&lt;=16,(L406-9)*0.085,0)),0)+IF(F406="NEAK",IF(L406=1,11.48,IF(L406=2,8.79,IF(L406=3,6.97,IF(L406=4,4.05,IF(L406=5,3.71,IF(L406=6,3.38,IF(L406=7,3.04,IF(L406=8,2.7,0))))))))+IF(L406&lt;=8,0,IF(L406&lt;=16,2,IF(L406&lt;=24,1.3,0)))-IF(L406&lt;=8,0,IF(L406&lt;=16,(L406-9)*0.0574,IF(L406&lt;=24,(L406-17)*0.0574,0))),0))*IF(L406&lt;0,1,IF(OR(F406="PČ",F406="PŽ",F406="PT"),IF(J406&lt;32,J406/32,1),1))* IF(L406&lt;0,1,IF(OR(F406="EČ",F406="EŽ",F406="JOŽ",F406="JPČ",F406="NEAK"),IF(J406&lt;24,J406/24,1),1))*IF(L406&lt;0,1,IF(OR(F406="PČneol",F406="JEČ",F406="JEOF",F406="JnPČ",F406="JnEČ",F406="JčPČ",F406="JčEČ"),IF(J406&lt;16,J406/16,1),1))*IF(L406&lt;0,1,IF(F406="EČneol",IF(J406&lt;8,J406/8,1),1))</f>
        <v>12.66</v>
      </c>
      <c r="O406" s="9">
        <f t="shared" ref="O406:O409" si="242">IF(F406="OŽ",N406,IF(H406="Ne",IF(J406*0.3&lt;J406-L406,N406,0),IF(J406*0.1&lt;J406-L406,N406,0)))</f>
        <v>12.66</v>
      </c>
      <c r="P406" s="4">
        <f t="shared" ref="P406:P409" si="243">IF(O406=0,0,IF(F406="OŽ",IF(L406&gt;35,0,IF(J406&gt;35,(36-L406)*1.836,((36-L406)-(36-J406))*1.836)),0)+IF(F406="PČ",IF(L406&gt;31,0,IF(J406&gt;31,(32-L406)*1.347,((32-L406)-(32-J406))*1.347)),0)+ IF(F406="PČneol",IF(L406&gt;15,0,IF(J406&gt;15,(16-L406)*0.255,((16-L406)-(16-J406))*0.255)),0)+IF(F406="PŽ",IF(L406&gt;31,0,IF(J406&gt;31,(32-L406)*0.255,((32-L406)-(32-J406))*0.255)),0)+IF(F406="EČ",IF(L406&gt;23,0,IF(J406&gt;23,(24-L406)*0.612,((24-L406)-(24-J406))*0.612)),0)+IF(F406="EČneol",IF(L406&gt;7,0,IF(J406&gt;7,(8-L406)*0.204,((8-L406)-(8-J406))*0.204)),0)+IF(F406="EŽ",IF(L406&gt;23,0,IF(J406&gt;23,(24-L406)*0.204,((24-L406)-(24-J406))*0.204)),0)+IF(F406="PT",IF(L406&gt;31,0,IF(J406&gt;31,(32-L406)*0.204,((32-L406)-(32-J406))*0.204)),0)+IF(F406="JOŽ",IF(L406&gt;23,0,IF(J406&gt;23,(24-L406)*0.255,((24-L406)-(24-J406))*0.255)),0)+IF(F406="JPČ",IF(L406&gt;23,0,IF(J406&gt;23,(24-L406)*0.204,((24-L406)-(24-J406))*0.204)),0)+IF(F406="JEČ",IF(L406&gt;15,0,IF(J406&gt;15,(16-L406)*0.102,((16-L406)-(16-J406))*0.102)),0)+IF(F406="JEOF",IF(L406&gt;15,0,IF(J406&gt;15,(16-L406)*0.102,((16-L406)-(16-J406))*0.102)),0)+IF(F406="JnPČ",IF(L406&gt;15,0,IF(J406&gt;15,(16-L406)*0.153,((16-L406)-(16-J406))*0.153)),0)+IF(F406="JnEČ",IF(L406&gt;15,0,IF(J406&gt;15,(16-L406)*0.0765,((16-L406)-(16-J406))*0.0765)),0)+IF(F406="JčPČ",IF(L406&gt;15,0,IF(J406&gt;15,(16-L406)*0.06375,((16-L406)-(16-J406))*0.06375)),0)+IF(F406="JčEČ",IF(L406&gt;15,0,IF(J406&gt;15,(16-L406)*0.051,((16-L406)-(16-J406))*0.051)),0)+IF(F406="NEAK",IF(L406&gt;23,0,IF(J406&gt;23,(24-L406)*0.03444,((24-L406)-(24-J406))*0.03444)),0))</f>
        <v>2.8559999999999999</v>
      </c>
      <c r="Q406" s="11">
        <f t="shared" ref="Q406:Q409" si="244">IF(ISERROR(P406*100/N406),0,(P406*100/N406))</f>
        <v>22.559241706161135</v>
      </c>
      <c r="R406" s="10">
        <f t="shared" ref="R406:R409" si="245">IF(Q406&lt;=30,O406+P406,O406+O406*0.3)*IF(G406=1,0.4,IF(G406=2,0.75,IF(G406="1 (kas 4 m. 1 k. nerengiamos)",0.52,1)))*IF(D406="olimpinė",1,IF(M406="Ne",0.5,1))*IF(OR(A$5="Lietuvos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federacija"),IF(OR(J406&lt;8,K406&lt;16),0,1),1)*E406*IF(I406&lt;=1,1,1/I406)*IF(OR(A$5="Lietuvos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6.2064000000000004</v>
      </c>
    </row>
    <row r="407" spans="1:18" s="8" customFormat="1">
      <c r="A407" s="63">
        <v>2</v>
      </c>
      <c r="B407" s="63" t="s">
        <v>79</v>
      </c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3">
        <f t="shared" si="241"/>
        <v>0</v>
      </c>
      <c r="O407" s="9">
        <f t="shared" si="242"/>
        <v>0</v>
      </c>
      <c r="P407" s="4">
        <f t="shared" si="243"/>
        <v>0</v>
      </c>
      <c r="Q407" s="11">
        <f t="shared" si="244"/>
        <v>0</v>
      </c>
      <c r="R407" s="10">
        <f t="shared" si="245"/>
        <v>0</v>
      </c>
    </row>
    <row r="408" spans="1:18" s="8" customFormat="1">
      <c r="A408" s="63">
        <v>3</v>
      </c>
      <c r="B408" s="63" t="s">
        <v>130</v>
      </c>
      <c r="C408" s="63" t="s">
        <v>29</v>
      </c>
      <c r="D408" s="63" t="s">
        <v>30</v>
      </c>
      <c r="E408" s="63">
        <v>2</v>
      </c>
      <c r="F408" s="63" t="s">
        <v>58</v>
      </c>
      <c r="G408" s="63">
        <v>1</v>
      </c>
      <c r="H408" s="63" t="s">
        <v>32</v>
      </c>
      <c r="I408" s="63"/>
      <c r="J408" s="63">
        <v>66</v>
      </c>
      <c r="K408" s="63">
        <v>38</v>
      </c>
      <c r="L408" s="63">
        <v>16</v>
      </c>
      <c r="M408" s="63" t="s">
        <v>32</v>
      </c>
      <c r="N408" s="3">
        <f t="shared" si="241"/>
        <v>10.62</v>
      </c>
      <c r="O408" s="9">
        <f t="shared" si="242"/>
        <v>10.62</v>
      </c>
      <c r="P408" s="4">
        <f t="shared" si="243"/>
        <v>1.6319999999999999</v>
      </c>
      <c r="Q408" s="11">
        <f t="shared" si="244"/>
        <v>15.36723163841808</v>
      </c>
      <c r="R408" s="10">
        <f t="shared" si="245"/>
        <v>9.8016000000000005</v>
      </c>
    </row>
    <row r="409" spans="1:18" s="8" customFormat="1">
      <c r="A409" s="63">
        <v>4</v>
      </c>
      <c r="B409" s="63" t="s">
        <v>131</v>
      </c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3">
        <f t="shared" si="241"/>
        <v>0</v>
      </c>
      <c r="O409" s="9">
        <f t="shared" si="242"/>
        <v>0</v>
      </c>
      <c r="P409" s="4">
        <f t="shared" si="243"/>
        <v>0</v>
      </c>
      <c r="Q409" s="11">
        <f t="shared" si="244"/>
        <v>0</v>
      </c>
      <c r="R409" s="10">
        <f t="shared" si="245"/>
        <v>0</v>
      </c>
    </row>
    <row r="410" spans="1:18" s="8" customFormat="1">
      <c r="A410" s="75" t="s">
        <v>36</v>
      </c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7"/>
      <c r="R410" s="10">
        <f>SUM(R406:R409)</f>
        <v>16.008000000000003</v>
      </c>
    </row>
    <row r="411" spans="1:18" s="8" customFormat="1" ht="15.75">
      <c r="A411" s="24" t="s">
        <v>197</v>
      </c>
      <c r="B411" s="2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6"/>
    </row>
    <row r="412" spans="1:18" s="8" customFormat="1">
      <c r="A412" s="49" t="s">
        <v>48</v>
      </c>
      <c r="B412" s="49"/>
      <c r="C412" s="49"/>
      <c r="D412" s="49"/>
      <c r="E412" s="49"/>
      <c r="F412" s="49"/>
      <c r="G412" s="49"/>
      <c r="H412" s="49"/>
      <c r="I412" s="49"/>
      <c r="J412" s="15"/>
      <c r="K412" s="15"/>
      <c r="L412" s="15"/>
      <c r="M412" s="15"/>
      <c r="N412" s="15"/>
      <c r="O412" s="15"/>
      <c r="P412" s="15"/>
      <c r="Q412" s="15"/>
      <c r="R412" s="16"/>
    </row>
    <row r="413" spans="1:18" s="8" customFormat="1">
      <c r="A413" s="49"/>
      <c r="B413" s="49"/>
      <c r="C413" s="49"/>
      <c r="D413" s="49"/>
      <c r="E413" s="49"/>
      <c r="F413" s="49"/>
      <c r="G413" s="49"/>
      <c r="H413" s="49"/>
      <c r="I413" s="49"/>
      <c r="J413" s="15"/>
      <c r="K413" s="15"/>
      <c r="L413" s="15"/>
      <c r="M413" s="15"/>
      <c r="N413" s="15"/>
      <c r="O413" s="15"/>
      <c r="P413" s="15"/>
      <c r="Q413" s="15"/>
      <c r="R413" s="16"/>
    </row>
    <row r="414" spans="1:18" s="8" customFormat="1">
      <c r="A414" s="69" t="s">
        <v>198</v>
      </c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59"/>
    </row>
    <row r="415" spans="1:18" s="8" customFormat="1" ht="18">
      <c r="A415" s="71" t="s">
        <v>27</v>
      </c>
      <c r="B415" s="72"/>
      <c r="C415" s="72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9"/>
    </row>
    <row r="416" spans="1:18" s="8" customFormat="1">
      <c r="A416" s="73" t="s">
        <v>199</v>
      </c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59"/>
    </row>
    <row r="417" spans="1:18" s="8" customFormat="1">
      <c r="A417" s="63">
        <v>1</v>
      </c>
      <c r="B417" s="63" t="s">
        <v>77</v>
      </c>
      <c r="C417" s="63" t="s">
        <v>42</v>
      </c>
      <c r="D417" s="63" t="s">
        <v>30</v>
      </c>
      <c r="E417" s="63">
        <v>2</v>
      </c>
      <c r="F417" s="63" t="s">
        <v>58</v>
      </c>
      <c r="G417" s="63">
        <v>1</v>
      </c>
      <c r="H417" s="63" t="s">
        <v>32</v>
      </c>
      <c r="I417" s="63"/>
      <c r="J417" s="63">
        <v>79</v>
      </c>
      <c r="K417" s="63">
        <v>44</v>
      </c>
      <c r="L417" s="63">
        <v>24</v>
      </c>
      <c r="M417" s="63" t="s">
        <v>32</v>
      </c>
      <c r="N417" s="3">
        <f t="shared" ref="N417:N420" si="246">(IF(F417="OŽ",IF(L417=1,550.8,IF(L417=2,426.38,IF(L417=3,342.14,IF(L417=4,181.44,IF(L417=5,168.48,IF(L417=6,155.52,IF(L417=7,148.5,IF(L417=8,144,0))))))))+IF(L417&lt;=8,0,IF(L417&lt;=16,137.7,IF(L417&lt;=24,108,IF(L417&lt;=32,80.1,IF(L417&lt;=36,52.2,0)))))-IF(L417&lt;=8,0,IF(L417&lt;=16,(L417-9)*2.754,IF(L417&lt;=24,(L417-17)* 2.754,IF(L417&lt;=32,(L417-25)* 2.754,IF(L417&lt;=36,(L417-33)*2.754,0))))),0)+IF(F417="PČ",IF(L417=1,449,IF(L417=2,314.6,IF(L417=3,238,IF(L417=4,172,IF(L417=5,159,IF(L417=6,145,IF(L417=7,132,IF(L417=8,119,0))))))))+IF(L417&lt;=8,0,IF(L417&lt;=16,88,IF(L417&lt;=24,55,IF(L417&lt;=32,22,0))))-IF(L417&lt;=8,0,IF(L417&lt;=16,(L417-9)*2.245,IF(L417&lt;=24,(L417-17)*2.245,IF(L417&lt;=32,(L417-25)*2.245,0)))),0)+IF(F417="PČneol",IF(L417=1,85,IF(L417=2,64.61,IF(L417=3,50.76,IF(L417=4,16.25,IF(L417=5,15,IF(L417=6,13.75,IF(L417=7,12.5,IF(L417=8,11.25,0))))))))+IF(L417&lt;=8,0,IF(L417&lt;=16,9,0))-IF(L417&lt;=8,0,IF(L417&lt;=16,(L417-9)*0.425,0)),0)+IF(F417="PŽ",IF(L417=1,85,IF(L417=2,59.5,IF(L417=3,45,IF(L417=4,32.5,IF(L417=5,30,IF(L417=6,27.5,IF(L417=7,25,IF(L417=8,22.5,0))))))))+IF(L417&lt;=8,0,IF(L417&lt;=16,19,IF(L417&lt;=24,13,IF(L417&lt;=32,8,0))))-IF(L417&lt;=8,0,IF(L417&lt;=16,(L417-9)*0.425,IF(L417&lt;=24,(L417-17)*0.425,IF(L417&lt;=32,(L417-25)*0.425,0)))),0)+IF(F417="EČ",IF(L417=1,204,IF(L417=2,156.24,IF(L417=3,123.84,IF(L417=4,72,IF(L417=5,66,IF(L417=6,60,IF(L417=7,54,IF(L417=8,48,0))))))))+IF(L417&lt;=8,0,IF(L417&lt;=16,40,IF(L417&lt;=24,25,0)))-IF(L417&lt;=8,0,IF(L417&lt;=16,(L417-9)*1.02,IF(L417&lt;=24,(L417-17)*1.02,0))),0)+IF(F417="EČneol",IF(L417=1,68,IF(L417=2,51.69,IF(L417=3,40.61,IF(L417=4,13,IF(L417=5,12,IF(L417=6,11,IF(L417=7,10,IF(L417=8,9,0)))))))))+IF(F417="EŽ",IF(L417=1,68,IF(L417=2,47.6,IF(L417=3,36,IF(L417=4,18,IF(L417=5,16.5,IF(L417=6,15,IF(L417=7,13.5,IF(L417=8,12,0))))))))+IF(L417&lt;=8,0,IF(L417&lt;=16,10,IF(L417&lt;=24,6,0)))-IF(L417&lt;=8,0,IF(L417&lt;=16,(L417-9)*0.34,IF(L417&lt;=24,(L417-17)*0.34,0))),0)+IF(F417="PT",IF(L417=1,68,IF(L417=2,52.08,IF(L417=3,41.28,IF(L417=4,24,IF(L417=5,22,IF(L417=6,20,IF(L417=7,18,IF(L417=8,16,0))))))))+IF(L417&lt;=8,0,IF(L417&lt;=16,13,IF(L417&lt;=24,9,IF(L417&lt;=32,4,0))))-IF(L417&lt;=8,0,IF(L417&lt;=16,(L417-9)*0.34,IF(L417&lt;=24,(L417-17)*0.34,IF(L417&lt;=32,(L417-25)*0.34,0)))),0)+IF(F417="JOŽ",IF(L417=1,85,IF(L417=2,59.5,IF(L417=3,45,IF(L417=4,32.5,IF(L417=5,30,IF(L417=6,27.5,IF(L417=7,25,IF(L417=8,22.5,0))))))))+IF(L417&lt;=8,0,IF(L417&lt;=16,19,IF(L417&lt;=24,13,0)))-IF(L417&lt;=8,0,IF(L417&lt;=16,(L417-9)*0.425,IF(L417&lt;=24,(L417-17)*0.425,0))),0)+IF(F417="JPČ",IF(L417=1,68,IF(L417=2,47.6,IF(L417=3,36,IF(L417=4,26,IF(L417=5,24,IF(L417=6,22,IF(L417=7,20,IF(L417=8,18,0))))))))+IF(L417&lt;=8,0,IF(L417&lt;=16,13,IF(L417&lt;=24,9,0)))-IF(L417&lt;=8,0,IF(L417&lt;=16,(L417-9)*0.34,IF(L417&lt;=24,(L417-17)*0.34,0))),0)+IF(F417="JEČ",IF(L417=1,34,IF(L417=2,26.04,IF(L417=3,20.6,IF(L417=4,12,IF(L417=5,11,IF(L417=6,10,IF(L417=7,9,IF(L417=8,8,0))))))))+IF(L417&lt;=8,0,IF(L417&lt;=16,6,0))-IF(L417&lt;=8,0,IF(L417&lt;=16,(L417-9)*0.17,0)),0)+IF(F417="JEOF",IF(L417=1,34,IF(L417=2,26.04,IF(L417=3,20.6,IF(L417=4,12,IF(L417=5,11,IF(L417=6,10,IF(L417=7,9,IF(L417=8,8,0))))))))+IF(L417&lt;=8,0,IF(L417&lt;=16,6,0))-IF(L417&lt;=8,0,IF(L417&lt;=16,(L417-9)*0.17,0)),0)+IF(F417="JnPČ",IF(L417=1,51,IF(L417=2,35.7,IF(L417=3,27,IF(L417=4,19.5,IF(L417=5,18,IF(L417=6,16.5,IF(L417=7,15,IF(L417=8,13.5,0))))))))+IF(L417&lt;=8,0,IF(L417&lt;=16,10,0))-IF(L417&lt;=8,0,IF(L417&lt;=16,(L417-9)*0.255,0)),0)+IF(F417="JnEČ",IF(L417=1,25.5,IF(L417=2,19.53,IF(L417=3,15.48,IF(L417=4,9,IF(L417=5,8.25,IF(L417=6,7.5,IF(L417=7,6.75,IF(L417=8,6,0))))))))+IF(L417&lt;=8,0,IF(L417&lt;=16,5,0))-IF(L417&lt;=8,0,IF(L417&lt;=16,(L417-9)*0.1275,0)),0)+IF(F417="JčPČ",IF(L417=1,21.25,IF(L417=2,14.5,IF(L417=3,11.5,IF(L417=4,7,IF(L417=5,6.5,IF(L417=6,6,IF(L417=7,5.5,IF(L417=8,5,0))))))))+IF(L417&lt;=8,0,IF(L417&lt;=16,4,0))-IF(L417&lt;=8,0,IF(L417&lt;=16,(L417-9)*0.10625,0)),0)+IF(F417="JčEČ",IF(L417=1,17,IF(L417=2,13.02,IF(L417=3,10.32,IF(L417=4,6,IF(L417=5,5.5,IF(L417=6,5,IF(L417=7,4.5,IF(L417=8,4,0))))))))+IF(L417&lt;=8,0,IF(L417&lt;=16,3,0))-IF(L417&lt;=8,0,IF(L417&lt;=16,(L417-9)*0.085,0)),0)+IF(F417="NEAK",IF(L417=1,11.48,IF(L417=2,8.79,IF(L417=3,6.97,IF(L417=4,4.05,IF(L417=5,3.71,IF(L417=6,3.38,IF(L417=7,3.04,IF(L417=8,2.7,0))))))))+IF(L417&lt;=8,0,IF(L417&lt;=16,2,IF(L417&lt;=24,1.3,0)))-IF(L417&lt;=8,0,IF(L417&lt;=16,(L417-9)*0.0574,IF(L417&lt;=24,(L417-17)*0.0574,0))),0))*IF(L417&lt;0,1,IF(OR(F417="PČ",F417="PŽ",F417="PT"),IF(J417&lt;32,J417/32,1),1))* IF(L417&lt;0,1,IF(OR(F417="EČ",F417="EŽ",F417="JOŽ",F417="JPČ",F417="NEAK"),IF(J417&lt;24,J417/24,1),1))*IF(L417&lt;0,1,IF(OR(F417="PČneol",F417="JEČ",F417="JEOF",F417="JnPČ",F417="JnEČ",F417="JčPČ",F417="JčEČ"),IF(J417&lt;16,J417/16,1),1))*IF(L417&lt;0,1,IF(F417="EČneol",IF(J417&lt;8,J417/8,1),1))</f>
        <v>6.6199999999999992</v>
      </c>
      <c r="O417" s="9">
        <f t="shared" ref="O417:O420" si="247">IF(F417="OŽ",N417,IF(H417="Ne",IF(J417*0.3&lt;J417-L417,N417,0),IF(J417*0.1&lt;J417-L417,N417,0)))</f>
        <v>6.6199999999999992</v>
      </c>
      <c r="P417" s="4">
        <f t="shared" ref="P417:P420" si="248">IF(O417=0,0,IF(F417="OŽ",IF(L417&gt;35,0,IF(J417&gt;35,(36-L417)*1.836,((36-L417)-(36-J417))*1.836)),0)+IF(F417="PČ",IF(L417&gt;31,0,IF(J417&gt;31,(32-L417)*1.347,((32-L417)-(32-J417))*1.347)),0)+ IF(F417="PČneol",IF(L417&gt;15,0,IF(J417&gt;15,(16-L417)*0.255,((16-L417)-(16-J417))*0.255)),0)+IF(F417="PŽ",IF(L417&gt;31,0,IF(J417&gt;31,(32-L417)*0.255,((32-L417)-(32-J417))*0.255)),0)+IF(F417="EČ",IF(L417&gt;23,0,IF(J417&gt;23,(24-L417)*0.612,((24-L417)-(24-J417))*0.612)),0)+IF(F417="EČneol",IF(L417&gt;7,0,IF(J417&gt;7,(8-L417)*0.204,((8-L417)-(8-J417))*0.204)),0)+IF(F417="EŽ",IF(L417&gt;23,0,IF(J417&gt;23,(24-L417)*0.204,((24-L417)-(24-J417))*0.204)),0)+IF(F417="PT",IF(L417&gt;31,0,IF(J417&gt;31,(32-L417)*0.204,((32-L417)-(32-J417))*0.204)),0)+IF(F417="JOŽ",IF(L417&gt;23,0,IF(J417&gt;23,(24-L417)*0.255,((24-L417)-(24-J417))*0.255)),0)+IF(F417="JPČ",IF(L417&gt;23,0,IF(J417&gt;23,(24-L417)*0.204,((24-L417)-(24-J417))*0.204)),0)+IF(F417="JEČ",IF(L417&gt;15,0,IF(J417&gt;15,(16-L417)*0.102,((16-L417)-(16-J417))*0.102)),0)+IF(F417="JEOF",IF(L417&gt;15,0,IF(J417&gt;15,(16-L417)*0.102,((16-L417)-(16-J417))*0.102)),0)+IF(F417="JnPČ",IF(L417&gt;15,0,IF(J417&gt;15,(16-L417)*0.153,((16-L417)-(16-J417))*0.153)),0)+IF(F417="JnEČ",IF(L417&gt;15,0,IF(J417&gt;15,(16-L417)*0.0765,((16-L417)-(16-J417))*0.0765)),0)+IF(F417="JčPČ",IF(L417&gt;15,0,IF(J417&gt;15,(16-L417)*0.06375,((16-L417)-(16-J417))*0.06375)),0)+IF(F417="JčEČ",IF(L417&gt;15,0,IF(J417&gt;15,(16-L417)*0.051,((16-L417)-(16-J417))*0.051)),0)+IF(F417="NEAK",IF(L417&gt;23,0,IF(J417&gt;23,(24-L417)*0.03444,((24-L417)-(24-J417))*0.03444)),0))</f>
        <v>0</v>
      </c>
      <c r="Q417" s="11">
        <f t="shared" ref="Q417:Q420" si="249">IF(ISERROR(P417*100/N417),0,(P417*100/N417))</f>
        <v>0</v>
      </c>
      <c r="R417" s="10">
        <f t="shared" ref="R417:R420" si="250">IF(Q417&lt;=30,O417+P417,O417+O417*0.3)*IF(G417=1,0.4,IF(G417=2,0.75,IF(G417="1 (kas 4 m. 1 k. nerengiamos)",0.52,1)))*IF(D417="olimpinė",1,IF(M417="Ne",0.5,1))*IF(OR(A$5="Lietuvos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federacija"),IF(OR(J417&lt;8,K417&lt;16),0,1),1)*E417*IF(I417&lt;=1,1,1/I417)*IF(OR(A$5="Lietuvos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5.2959999999999994</v>
      </c>
    </row>
    <row r="418" spans="1:18" s="8" customFormat="1">
      <c r="A418" s="63">
        <v>2</v>
      </c>
      <c r="B418" s="63" t="s">
        <v>79</v>
      </c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3">
        <f t="shared" si="246"/>
        <v>0</v>
      </c>
      <c r="O418" s="9">
        <f t="shared" si="247"/>
        <v>0</v>
      </c>
      <c r="P418" s="4">
        <f t="shared" si="248"/>
        <v>0</v>
      </c>
      <c r="Q418" s="11">
        <f t="shared" si="249"/>
        <v>0</v>
      </c>
      <c r="R418" s="10">
        <f t="shared" si="250"/>
        <v>0</v>
      </c>
    </row>
    <row r="419" spans="1:18" s="8" customFormat="1">
      <c r="A419" s="63">
        <v>3</v>
      </c>
      <c r="B419" s="63" t="s">
        <v>86</v>
      </c>
      <c r="C419" s="63" t="s">
        <v>42</v>
      </c>
      <c r="D419" s="63" t="s">
        <v>30</v>
      </c>
      <c r="E419" s="63">
        <v>2</v>
      </c>
      <c r="F419" s="63" t="s">
        <v>58</v>
      </c>
      <c r="G419" s="63">
        <v>1</v>
      </c>
      <c r="H419" s="63" t="s">
        <v>32</v>
      </c>
      <c r="I419" s="63"/>
      <c r="J419" s="63">
        <v>79</v>
      </c>
      <c r="K419" s="63">
        <v>44</v>
      </c>
      <c r="L419" s="63">
        <v>16</v>
      </c>
      <c r="M419" s="63" t="s">
        <v>32</v>
      </c>
      <c r="N419" s="3">
        <f t="shared" si="246"/>
        <v>10.62</v>
      </c>
      <c r="O419" s="9">
        <f t="shared" si="247"/>
        <v>10.62</v>
      </c>
      <c r="P419" s="4">
        <f t="shared" si="248"/>
        <v>1.6319999999999999</v>
      </c>
      <c r="Q419" s="11">
        <f t="shared" si="249"/>
        <v>15.36723163841808</v>
      </c>
      <c r="R419" s="10">
        <f t="shared" si="250"/>
        <v>9.8016000000000005</v>
      </c>
    </row>
    <row r="420" spans="1:18" s="8" customFormat="1">
      <c r="A420" s="63">
        <v>4</v>
      </c>
      <c r="B420" s="63" t="s">
        <v>200</v>
      </c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3">
        <f t="shared" si="246"/>
        <v>0</v>
      </c>
      <c r="O420" s="9">
        <f t="shared" si="247"/>
        <v>0</v>
      </c>
      <c r="P420" s="4">
        <f t="shared" si="248"/>
        <v>0</v>
      </c>
      <c r="Q420" s="11">
        <f t="shared" si="249"/>
        <v>0</v>
      </c>
      <c r="R420" s="10">
        <f t="shared" si="250"/>
        <v>0</v>
      </c>
    </row>
    <row r="421" spans="1:18" s="8" customFormat="1">
      <c r="A421" s="75" t="s">
        <v>36</v>
      </c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7"/>
      <c r="R421" s="10">
        <f>SUM(R417:R420)</f>
        <v>15.0976</v>
      </c>
    </row>
    <row r="422" spans="1:18" s="8" customFormat="1" ht="15.75">
      <c r="A422" s="24" t="s">
        <v>201</v>
      </c>
      <c r="B422" s="2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6"/>
    </row>
    <row r="423" spans="1:18" s="8" customFormat="1">
      <c r="A423" s="49" t="s">
        <v>48</v>
      </c>
      <c r="B423" s="49"/>
      <c r="C423" s="49"/>
      <c r="D423" s="49"/>
      <c r="E423" s="49"/>
      <c r="F423" s="49"/>
      <c r="G423" s="49"/>
      <c r="H423" s="49"/>
      <c r="I423" s="49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 s="8" customFormat="1">
      <c r="A424" s="49"/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69" t="s">
        <v>202</v>
      </c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59"/>
    </row>
    <row r="426" spans="1:18" s="8" customFormat="1" ht="18">
      <c r="A426" s="71" t="s">
        <v>27</v>
      </c>
      <c r="B426" s="72"/>
      <c r="C426" s="72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9"/>
    </row>
    <row r="427" spans="1:18" s="8" customFormat="1">
      <c r="A427" s="73" t="s">
        <v>203</v>
      </c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59"/>
    </row>
    <row r="428" spans="1:18" s="8" customFormat="1">
      <c r="A428" s="63">
        <v>1</v>
      </c>
      <c r="B428" s="63" t="s">
        <v>85</v>
      </c>
      <c r="C428" s="63" t="s">
        <v>52</v>
      </c>
      <c r="D428" s="63" t="s">
        <v>30</v>
      </c>
      <c r="E428" s="63">
        <v>2</v>
      </c>
      <c r="F428" s="63" t="s">
        <v>58</v>
      </c>
      <c r="G428" s="63">
        <v>1</v>
      </c>
      <c r="H428" s="63" t="s">
        <v>32</v>
      </c>
      <c r="I428" s="63"/>
      <c r="J428" s="63">
        <v>34</v>
      </c>
      <c r="K428" s="63">
        <v>34</v>
      </c>
      <c r="L428" s="63">
        <v>3</v>
      </c>
      <c r="M428" s="63" t="s">
        <v>32</v>
      </c>
      <c r="N428" s="3">
        <f t="shared" ref="N428:N431" si="251">(IF(F428="OŽ",IF(L428=1,550.8,IF(L428=2,426.38,IF(L428=3,342.14,IF(L428=4,181.44,IF(L428=5,168.48,IF(L428=6,155.52,IF(L428=7,148.5,IF(L428=8,144,0))))))))+IF(L428&lt;=8,0,IF(L428&lt;=16,137.7,IF(L428&lt;=24,108,IF(L428&lt;=32,80.1,IF(L428&lt;=36,52.2,0)))))-IF(L428&lt;=8,0,IF(L428&lt;=16,(L428-9)*2.754,IF(L428&lt;=24,(L428-17)* 2.754,IF(L428&lt;=32,(L428-25)* 2.754,IF(L428&lt;=36,(L428-33)*2.754,0))))),0)+IF(F428="PČ",IF(L428=1,449,IF(L428=2,314.6,IF(L428=3,238,IF(L428=4,172,IF(L428=5,159,IF(L428=6,145,IF(L428=7,132,IF(L428=8,119,0))))))))+IF(L428&lt;=8,0,IF(L428&lt;=16,88,IF(L428&lt;=24,55,IF(L428&lt;=32,22,0))))-IF(L428&lt;=8,0,IF(L428&lt;=16,(L428-9)*2.245,IF(L428&lt;=24,(L428-17)*2.245,IF(L428&lt;=32,(L428-25)*2.245,0)))),0)+IF(F428="PČneol",IF(L428=1,85,IF(L428=2,64.61,IF(L428=3,50.76,IF(L428=4,16.25,IF(L428=5,15,IF(L428=6,13.75,IF(L428=7,12.5,IF(L428=8,11.25,0))))))))+IF(L428&lt;=8,0,IF(L428&lt;=16,9,0))-IF(L428&lt;=8,0,IF(L428&lt;=16,(L428-9)*0.425,0)),0)+IF(F428="PŽ",IF(L428=1,85,IF(L428=2,59.5,IF(L428=3,45,IF(L428=4,32.5,IF(L428=5,30,IF(L428=6,27.5,IF(L428=7,25,IF(L428=8,22.5,0))))))))+IF(L428&lt;=8,0,IF(L428&lt;=16,19,IF(L428&lt;=24,13,IF(L428&lt;=32,8,0))))-IF(L428&lt;=8,0,IF(L428&lt;=16,(L428-9)*0.425,IF(L428&lt;=24,(L428-17)*0.425,IF(L428&lt;=32,(L428-25)*0.425,0)))),0)+IF(F428="EČ",IF(L428=1,204,IF(L428=2,156.24,IF(L428=3,123.84,IF(L428=4,72,IF(L428=5,66,IF(L428=6,60,IF(L428=7,54,IF(L428=8,48,0))))))))+IF(L428&lt;=8,0,IF(L428&lt;=16,40,IF(L428&lt;=24,25,0)))-IF(L428&lt;=8,0,IF(L428&lt;=16,(L428-9)*1.02,IF(L428&lt;=24,(L428-17)*1.02,0))),0)+IF(F428="EČneol",IF(L428=1,68,IF(L428=2,51.69,IF(L428=3,40.61,IF(L428=4,13,IF(L428=5,12,IF(L428=6,11,IF(L428=7,10,IF(L428=8,9,0)))))))))+IF(F428="EŽ",IF(L428=1,68,IF(L428=2,47.6,IF(L428=3,36,IF(L428=4,18,IF(L428=5,16.5,IF(L428=6,15,IF(L428=7,13.5,IF(L428=8,12,0))))))))+IF(L428&lt;=8,0,IF(L428&lt;=16,10,IF(L428&lt;=24,6,0)))-IF(L428&lt;=8,0,IF(L428&lt;=16,(L428-9)*0.34,IF(L428&lt;=24,(L428-17)*0.34,0))),0)+IF(F428="PT",IF(L428=1,68,IF(L428=2,52.08,IF(L428=3,41.28,IF(L428=4,24,IF(L428=5,22,IF(L428=6,20,IF(L428=7,18,IF(L428=8,16,0))))))))+IF(L428&lt;=8,0,IF(L428&lt;=16,13,IF(L428&lt;=24,9,IF(L428&lt;=32,4,0))))-IF(L428&lt;=8,0,IF(L428&lt;=16,(L428-9)*0.34,IF(L428&lt;=24,(L428-17)*0.34,IF(L428&lt;=32,(L428-25)*0.34,0)))),0)+IF(F428="JOŽ",IF(L428=1,85,IF(L428=2,59.5,IF(L428=3,45,IF(L428=4,32.5,IF(L428=5,30,IF(L428=6,27.5,IF(L428=7,25,IF(L428=8,22.5,0))))))))+IF(L428&lt;=8,0,IF(L428&lt;=16,19,IF(L428&lt;=24,13,0)))-IF(L428&lt;=8,0,IF(L428&lt;=16,(L428-9)*0.425,IF(L428&lt;=24,(L428-17)*0.425,0))),0)+IF(F428="JPČ",IF(L428=1,68,IF(L428=2,47.6,IF(L428=3,36,IF(L428=4,26,IF(L428=5,24,IF(L428=6,22,IF(L428=7,20,IF(L428=8,18,0))))))))+IF(L428&lt;=8,0,IF(L428&lt;=16,13,IF(L428&lt;=24,9,0)))-IF(L428&lt;=8,0,IF(L428&lt;=16,(L428-9)*0.34,IF(L428&lt;=24,(L428-17)*0.34,0))),0)+IF(F428="JEČ",IF(L428=1,34,IF(L428=2,26.04,IF(L428=3,20.6,IF(L428=4,12,IF(L428=5,11,IF(L428=6,10,IF(L428=7,9,IF(L428=8,8,0))))))))+IF(L428&lt;=8,0,IF(L428&lt;=16,6,0))-IF(L428&lt;=8,0,IF(L428&lt;=16,(L428-9)*0.17,0)),0)+IF(F428="JEOF",IF(L428=1,34,IF(L428=2,26.04,IF(L428=3,20.6,IF(L428=4,12,IF(L428=5,11,IF(L428=6,10,IF(L428=7,9,IF(L428=8,8,0))))))))+IF(L428&lt;=8,0,IF(L428&lt;=16,6,0))-IF(L428&lt;=8,0,IF(L428&lt;=16,(L428-9)*0.17,0)),0)+IF(F428="JnPČ",IF(L428=1,51,IF(L428=2,35.7,IF(L428=3,27,IF(L428=4,19.5,IF(L428=5,18,IF(L428=6,16.5,IF(L428=7,15,IF(L428=8,13.5,0))))))))+IF(L428&lt;=8,0,IF(L428&lt;=16,10,0))-IF(L428&lt;=8,0,IF(L428&lt;=16,(L428-9)*0.255,0)),0)+IF(F428="JnEČ",IF(L428=1,25.5,IF(L428=2,19.53,IF(L428=3,15.48,IF(L428=4,9,IF(L428=5,8.25,IF(L428=6,7.5,IF(L428=7,6.75,IF(L428=8,6,0))))))))+IF(L428&lt;=8,0,IF(L428&lt;=16,5,0))-IF(L428&lt;=8,0,IF(L428&lt;=16,(L428-9)*0.1275,0)),0)+IF(F428="JčPČ",IF(L428=1,21.25,IF(L428=2,14.5,IF(L428=3,11.5,IF(L428=4,7,IF(L428=5,6.5,IF(L428=6,6,IF(L428=7,5.5,IF(L428=8,5,0))))))))+IF(L428&lt;=8,0,IF(L428&lt;=16,4,0))-IF(L428&lt;=8,0,IF(L428&lt;=16,(L428-9)*0.10625,0)),0)+IF(F428="JčEČ",IF(L428=1,17,IF(L428=2,13.02,IF(L428=3,10.32,IF(L428=4,6,IF(L428=5,5.5,IF(L428=6,5,IF(L428=7,4.5,IF(L428=8,4,0))))))))+IF(L428&lt;=8,0,IF(L428&lt;=16,3,0))-IF(L428&lt;=8,0,IF(L428&lt;=16,(L428-9)*0.085,0)),0)+IF(F428="NEAK",IF(L428=1,11.48,IF(L428=2,8.79,IF(L428=3,6.97,IF(L428=4,4.05,IF(L428=5,3.71,IF(L428=6,3.38,IF(L428=7,3.04,IF(L428=8,2.7,0))))))))+IF(L428&lt;=8,0,IF(L428&lt;=16,2,IF(L428&lt;=24,1.3,0)))-IF(L428&lt;=8,0,IF(L428&lt;=16,(L428-9)*0.0574,IF(L428&lt;=24,(L428-17)*0.0574,0))),0))*IF(L428&lt;0,1,IF(OR(F428="PČ",F428="PŽ",F428="PT"),IF(J428&lt;32,J428/32,1),1))* IF(L428&lt;0,1,IF(OR(F428="EČ",F428="EŽ",F428="JOŽ",F428="JPČ",F428="NEAK"),IF(J428&lt;24,J428/24,1),1))*IF(L428&lt;0,1,IF(OR(F428="PČneol",F428="JEČ",F428="JEOF",F428="JnPČ",F428="JnEČ",F428="JčPČ",F428="JčEČ"),IF(J428&lt;16,J428/16,1),1))*IF(L428&lt;0,1,IF(F428="EČneol",IF(J428&lt;8,J428/8,1),1))</f>
        <v>36</v>
      </c>
      <c r="O428" s="9">
        <f t="shared" ref="O428:O431" si="252">IF(F428="OŽ",N428,IF(H428="Ne",IF(J428*0.3&lt;J428-L428,N428,0),IF(J428*0.1&lt;J428-L428,N428,0)))</f>
        <v>36</v>
      </c>
      <c r="P428" s="4">
        <f t="shared" ref="P428:P431" si="253">IF(O428=0,0,IF(F428="OŽ",IF(L428&gt;35,0,IF(J428&gt;35,(36-L428)*1.836,((36-L428)-(36-J428))*1.836)),0)+IF(F428="PČ",IF(L428&gt;31,0,IF(J428&gt;31,(32-L428)*1.347,((32-L428)-(32-J428))*1.347)),0)+ IF(F428="PČneol",IF(L428&gt;15,0,IF(J428&gt;15,(16-L428)*0.255,((16-L428)-(16-J428))*0.255)),0)+IF(F428="PŽ",IF(L428&gt;31,0,IF(J428&gt;31,(32-L428)*0.255,((32-L428)-(32-J428))*0.255)),0)+IF(F428="EČ",IF(L428&gt;23,0,IF(J428&gt;23,(24-L428)*0.612,((24-L428)-(24-J428))*0.612)),0)+IF(F428="EČneol",IF(L428&gt;7,0,IF(J428&gt;7,(8-L428)*0.204,((8-L428)-(8-J428))*0.204)),0)+IF(F428="EŽ",IF(L428&gt;23,0,IF(J428&gt;23,(24-L428)*0.204,((24-L428)-(24-J428))*0.204)),0)+IF(F428="PT",IF(L428&gt;31,0,IF(J428&gt;31,(32-L428)*0.204,((32-L428)-(32-J428))*0.204)),0)+IF(F428="JOŽ",IF(L428&gt;23,0,IF(J428&gt;23,(24-L428)*0.255,((24-L428)-(24-J428))*0.255)),0)+IF(F428="JPČ",IF(L428&gt;23,0,IF(J428&gt;23,(24-L428)*0.204,((24-L428)-(24-J428))*0.204)),0)+IF(F428="JEČ",IF(L428&gt;15,0,IF(J428&gt;15,(16-L428)*0.102,((16-L428)-(16-J428))*0.102)),0)+IF(F428="JEOF",IF(L428&gt;15,0,IF(J428&gt;15,(16-L428)*0.102,((16-L428)-(16-J428))*0.102)),0)+IF(F428="JnPČ",IF(L428&gt;15,0,IF(J428&gt;15,(16-L428)*0.153,((16-L428)-(16-J428))*0.153)),0)+IF(F428="JnEČ",IF(L428&gt;15,0,IF(J428&gt;15,(16-L428)*0.0765,((16-L428)-(16-J428))*0.0765)),0)+IF(F428="JčPČ",IF(L428&gt;15,0,IF(J428&gt;15,(16-L428)*0.06375,((16-L428)-(16-J428))*0.06375)),0)+IF(F428="JčEČ",IF(L428&gt;15,0,IF(J428&gt;15,(16-L428)*0.051,((16-L428)-(16-J428))*0.051)),0)+IF(F428="NEAK",IF(L428&gt;23,0,IF(J428&gt;23,(24-L428)*0.03444,((24-L428)-(24-J428))*0.03444)),0))</f>
        <v>4.2839999999999998</v>
      </c>
      <c r="Q428" s="11">
        <f t="shared" ref="Q428:Q431" si="254">IF(ISERROR(P428*100/N428),0,(P428*100/N428))</f>
        <v>11.899999999999999</v>
      </c>
      <c r="R428" s="10">
        <f t="shared" ref="R428:R431" si="255">IF(Q428&lt;=30,O428+P428,O428+O428*0.3)*IF(G428=1,0.4,IF(G428=2,0.75,IF(G428="1 (kas 4 m. 1 k. nerengiamos)",0.52,1)))*IF(D428="olimpinė",1,IF(M428="Ne",0.5,1))*IF(OR(A$5="Lietuvos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federacija"),IF(OR(J428&lt;8,K428&lt;16),0,1),1)*E428*IF(I428&lt;=1,1,1/I428)*IF(OR(A$5="Lietuvos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32.227200000000003</v>
      </c>
    </row>
    <row r="429" spans="1:18" s="8" customFormat="1">
      <c r="A429" s="63">
        <v>2</v>
      </c>
      <c r="B429" s="63" t="s">
        <v>79</v>
      </c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3">
        <f t="shared" si="251"/>
        <v>0</v>
      </c>
      <c r="O429" s="9">
        <f t="shared" si="252"/>
        <v>0</v>
      </c>
      <c r="P429" s="4">
        <f t="shared" si="253"/>
        <v>0</v>
      </c>
      <c r="Q429" s="11">
        <f t="shared" si="254"/>
        <v>0</v>
      </c>
      <c r="R429" s="10">
        <f t="shared" si="255"/>
        <v>0</v>
      </c>
    </row>
    <row r="430" spans="1:18" s="8" customFormat="1">
      <c r="A430" s="63">
        <v>3</v>
      </c>
      <c r="B430" s="63"/>
      <c r="C430" s="12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3">
        <f t="shared" si="251"/>
        <v>0</v>
      </c>
      <c r="O430" s="9">
        <f t="shared" si="252"/>
        <v>0</v>
      </c>
      <c r="P430" s="4">
        <f t="shared" si="253"/>
        <v>0</v>
      </c>
      <c r="Q430" s="11">
        <f t="shared" si="254"/>
        <v>0</v>
      </c>
      <c r="R430" s="10">
        <f t="shared" si="255"/>
        <v>0</v>
      </c>
    </row>
    <row r="431" spans="1:18" s="8" customFormat="1">
      <c r="A431" s="63">
        <v>4</v>
      </c>
      <c r="B431" s="63"/>
      <c r="C431" s="12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3">
        <f t="shared" si="251"/>
        <v>0</v>
      </c>
      <c r="O431" s="9">
        <f t="shared" si="252"/>
        <v>0</v>
      </c>
      <c r="P431" s="4">
        <f t="shared" si="253"/>
        <v>0</v>
      </c>
      <c r="Q431" s="11">
        <f t="shared" si="254"/>
        <v>0</v>
      </c>
      <c r="R431" s="10">
        <f t="shared" si="255"/>
        <v>0</v>
      </c>
    </row>
    <row r="432" spans="1:18" s="8" customFormat="1">
      <c r="A432" s="75" t="s">
        <v>36</v>
      </c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7"/>
      <c r="R432" s="10">
        <f>SUM(R428:R431)</f>
        <v>32.227200000000003</v>
      </c>
    </row>
    <row r="433" spans="1:18" s="8" customFormat="1" ht="15.75">
      <c r="A433" s="24" t="s">
        <v>204</v>
      </c>
      <c r="B433" s="2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6"/>
    </row>
    <row r="434" spans="1:18" s="8" customFormat="1">
      <c r="A434" s="49" t="s">
        <v>48</v>
      </c>
      <c r="B434" s="49"/>
      <c r="C434" s="49"/>
      <c r="D434" s="49"/>
      <c r="E434" s="49"/>
      <c r="F434" s="49"/>
      <c r="G434" s="49"/>
      <c r="H434" s="49"/>
      <c r="I434" s="49"/>
      <c r="J434" s="15"/>
      <c r="K434" s="15"/>
      <c r="L434" s="15"/>
      <c r="M434" s="15"/>
      <c r="N434" s="15"/>
      <c r="O434" s="15"/>
      <c r="P434" s="15"/>
      <c r="Q434" s="15"/>
      <c r="R434" s="16"/>
    </row>
    <row r="435" spans="1:18" s="8" customFormat="1">
      <c r="A435" s="49"/>
      <c r="B435" s="49"/>
      <c r="C435" s="49"/>
      <c r="D435" s="49"/>
      <c r="E435" s="49"/>
      <c r="F435" s="49"/>
      <c r="G435" s="49"/>
      <c r="H435" s="49"/>
      <c r="I435" s="49"/>
      <c r="J435" s="15"/>
      <c r="K435" s="15"/>
      <c r="L435" s="15"/>
      <c r="M435" s="15"/>
      <c r="N435" s="15"/>
      <c r="O435" s="15"/>
      <c r="P435" s="15"/>
      <c r="Q435" s="15"/>
      <c r="R435" s="16"/>
    </row>
    <row r="436" spans="1:18" s="8" customFormat="1">
      <c r="A436" s="69" t="s">
        <v>205</v>
      </c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59"/>
    </row>
    <row r="437" spans="1:18" s="8" customFormat="1" ht="18">
      <c r="A437" s="71" t="s">
        <v>27</v>
      </c>
      <c r="B437" s="72"/>
      <c r="C437" s="72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9"/>
    </row>
    <row r="438" spans="1:18" s="8" customFormat="1">
      <c r="A438" s="73" t="s">
        <v>206</v>
      </c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59"/>
    </row>
    <row r="439" spans="1:18" s="8" customFormat="1">
      <c r="A439" s="63">
        <v>1</v>
      </c>
      <c r="B439" s="63" t="s">
        <v>207</v>
      </c>
      <c r="C439" s="63" t="s">
        <v>29</v>
      </c>
      <c r="D439" s="63" t="s">
        <v>30</v>
      </c>
      <c r="E439" s="63">
        <v>2</v>
      </c>
      <c r="F439" s="63" t="s">
        <v>78</v>
      </c>
      <c r="G439" s="63">
        <v>1</v>
      </c>
      <c r="H439" s="63" t="s">
        <v>32</v>
      </c>
      <c r="I439" s="63"/>
      <c r="J439" s="63">
        <v>67</v>
      </c>
      <c r="K439" s="63">
        <v>41</v>
      </c>
      <c r="L439" s="63">
        <v>28</v>
      </c>
      <c r="M439" s="63" t="s">
        <v>32</v>
      </c>
      <c r="N439" s="3">
        <f t="shared" ref="N439:N442" si="256">(IF(F439="OŽ",IF(L439=1,550.8,IF(L439=2,426.38,IF(L439=3,342.14,IF(L439=4,181.44,IF(L439=5,168.48,IF(L439=6,155.52,IF(L439=7,148.5,IF(L439=8,144,0))))))))+IF(L439&lt;=8,0,IF(L439&lt;=16,137.7,IF(L439&lt;=24,108,IF(L439&lt;=32,80.1,IF(L439&lt;=36,52.2,0)))))-IF(L439&lt;=8,0,IF(L439&lt;=16,(L439-9)*2.754,IF(L439&lt;=24,(L439-17)* 2.754,IF(L439&lt;=32,(L439-25)* 2.754,IF(L439&lt;=36,(L439-33)*2.754,0))))),0)+IF(F439="PČ",IF(L439=1,449,IF(L439=2,314.6,IF(L439=3,238,IF(L439=4,172,IF(L439=5,159,IF(L439=6,145,IF(L439=7,132,IF(L439=8,119,0))))))))+IF(L439&lt;=8,0,IF(L439&lt;=16,88,IF(L439&lt;=24,55,IF(L439&lt;=32,22,0))))-IF(L439&lt;=8,0,IF(L439&lt;=16,(L439-9)*2.245,IF(L439&lt;=24,(L439-17)*2.245,IF(L439&lt;=32,(L439-25)*2.245,0)))),0)+IF(F439="PČneol",IF(L439=1,85,IF(L439=2,64.61,IF(L439=3,50.76,IF(L439=4,16.25,IF(L439=5,15,IF(L439=6,13.75,IF(L439=7,12.5,IF(L439=8,11.25,0))))))))+IF(L439&lt;=8,0,IF(L439&lt;=16,9,0))-IF(L439&lt;=8,0,IF(L439&lt;=16,(L439-9)*0.425,0)),0)+IF(F439="PŽ",IF(L439=1,85,IF(L439=2,59.5,IF(L439=3,45,IF(L439=4,32.5,IF(L439=5,30,IF(L439=6,27.5,IF(L439=7,25,IF(L439=8,22.5,0))))))))+IF(L439&lt;=8,0,IF(L439&lt;=16,19,IF(L439&lt;=24,13,IF(L439&lt;=32,8,0))))-IF(L439&lt;=8,0,IF(L439&lt;=16,(L439-9)*0.425,IF(L439&lt;=24,(L439-17)*0.425,IF(L439&lt;=32,(L439-25)*0.425,0)))),0)+IF(F439="EČ",IF(L439=1,204,IF(L439=2,156.24,IF(L439=3,123.84,IF(L439=4,72,IF(L439=5,66,IF(L439=6,60,IF(L439=7,54,IF(L439=8,48,0))))))))+IF(L439&lt;=8,0,IF(L439&lt;=16,40,IF(L439&lt;=24,25,0)))-IF(L439&lt;=8,0,IF(L439&lt;=16,(L439-9)*1.02,IF(L439&lt;=24,(L439-17)*1.02,0))),0)+IF(F439="EČneol",IF(L439=1,68,IF(L439=2,51.69,IF(L439=3,40.61,IF(L439=4,13,IF(L439=5,12,IF(L439=6,11,IF(L439=7,10,IF(L439=8,9,0)))))))))+IF(F439="EŽ",IF(L439=1,68,IF(L439=2,47.6,IF(L439=3,36,IF(L439=4,18,IF(L439=5,16.5,IF(L439=6,15,IF(L439=7,13.5,IF(L439=8,12,0))))))))+IF(L439&lt;=8,0,IF(L439&lt;=16,10,IF(L439&lt;=24,6,0)))-IF(L439&lt;=8,0,IF(L439&lt;=16,(L439-9)*0.34,IF(L439&lt;=24,(L439-17)*0.34,0))),0)+IF(F439="PT",IF(L439=1,68,IF(L439=2,52.08,IF(L439=3,41.28,IF(L439=4,24,IF(L439=5,22,IF(L439=6,20,IF(L439=7,18,IF(L439=8,16,0))))))))+IF(L439&lt;=8,0,IF(L439&lt;=16,13,IF(L439&lt;=24,9,IF(L439&lt;=32,4,0))))-IF(L439&lt;=8,0,IF(L439&lt;=16,(L439-9)*0.34,IF(L439&lt;=24,(L439-17)*0.34,IF(L439&lt;=32,(L439-25)*0.34,0)))),0)+IF(F439="JOŽ",IF(L439=1,85,IF(L439=2,59.5,IF(L439=3,45,IF(L439=4,32.5,IF(L439=5,30,IF(L439=6,27.5,IF(L439=7,25,IF(L439=8,22.5,0))))))))+IF(L439&lt;=8,0,IF(L439&lt;=16,19,IF(L439&lt;=24,13,0)))-IF(L439&lt;=8,0,IF(L439&lt;=16,(L439-9)*0.425,IF(L439&lt;=24,(L439-17)*0.425,0))),0)+IF(F439="JPČ",IF(L439=1,68,IF(L439=2,47.6,IF(L439=3,36,IF(L439=4,26,IF(L439=5,24,IF(L439=6,22,IF(L439=7,20,IF(L439=8,18,0))))))))+IF(L439&lt;=8,0,IF(L439&lt;=16,13,IF(L439&lt;=24,9,0)))-IF(L439&lt;=8,0,IF(L439&lt;=16,(L439-9)*0.34,IF(L439&lt;=24,(L439-17)*0.34,0))),0)+IF(F439="JEČ",IF(L439=1,34,IF(L439=2,26.04,IF(L439=3,20.6,IF(L439=4,12,IF(L439=5,11,IF(L439=6,10,IF(L439=7,9,IF(L439=8,8,0))))))))+IF(L439&lt;=8,0,IF(L439&lt;=16,6,0))-IF(L439&lt;=8,0,IF(L439&lt;=16,(L439-9)*0.17,0)),0)+IF(F439="JEOF",IF(L439=1,34,IF(L439=2,26.04,IF(L439=3,20.6,IF(L439=4,12,IF(L439=5,11,IF(L439=6,10,IF(L439=7,9,IF(L439=8,8,0))))))))+IF(L439&lt;=8,0,IF(L439&lt;=16,6,0))-IF(L439&lt;=8,0,IF(L439&lt;=16,(L439-9)*0.17,0)),0)+IF(F439="JnPČ",IF(L439=1,51,IF(L439=2,35.7,IF(L439=3,27,IF(L439=4,19.5,IF(L439=5,18,IF(L439=6,16.5,IF(L439=7,15,IF(L439=8,13.5,0))))))))+IF(L439&lt;=8,0,IF(L439&lt;=16,10,0))-IF(L439&lt;=8,0,IF(L439&lt;=16,(L439-9)*0.255,0)),0)+IF(F439="JnEČ",IF(L439=1,25.5,IF(L439=2,19.53,IF(L439=3,15.48,IF(L439=4,9,IF(L439=5,8.25,IF(L439=6,7.5,IF(L439=7,6.75,IF(L439=8,6,0))))))))+IF(L439&lt;=8,0,IF(L439&lt;=16,5,0))-IF(L439&lt;=8,0,IF(L439&lt;=16,(L439-9)*0.1275,0)),0)+IF(F439="JčPČ",IF(L439=1,21.25,IF(L439=2,14.5,IF(L439=3,11.5,IF(L439=4,7,IF(L439=5,6.5,IF(L439=6,6,IF(L439=7,5.5,IF(L439=8,5,0))))))))+IF(L439&lt;=8,0,IF(L439&lt;=16,4,0))-IF(L439&lt;=8,0,IF(L439&lt;=16,(L439-9)*0.10625,0)),0)+IF(F439="JčEČ",IF(L439=1,17,IF(L439=2,13.02,IF(L439=3,10.32,IF(L439=4,6,IF(L439=5,5.5,IF(L439=6,5,IF(L439=7,4.5,IF(L439=8,4,0))))))))+IF(L439&lt;=8,0,IF(L439&lt;=16,3,0))-IF(L439&lt;=8,0,IF(L439&lt;=16,(L439-9)*0.085,0)),0)+IF(F439="NEAK",IF(L439=1,11.48,IF(L439=2,8.79,IF(L439=3,6.97,IF(L439=4,4.05,IF(L439=5,3.71,IF(L439=6,3.38,IF(L439=7,3.04,IF(L439=8,2.7,0))))))))+IF(L439&lt;=8,0,IF(L439&lt;=16,2,IF(L439&lt;=24,1.3,0)))-IF(L439&lt;=8,0,IF(L439&lt;=16,(L439-9)*0.0574,IF(L439&lt;=24,(L439-17)*0.0574,0))),0))*IF(L439&lt;0,1,IF(OR(F439="PČ",F439="PŽ",F439="PT"),IF(J439&lt;32,J439/32,1),1))* IF(L439&lt;0,1,IF(OR(F439="EČ",F439="EŽ",F439="JOŽ",F439="JPČ",F439="NEAK"),IF(J439&lt;24,J439/24,1),1))*IF(L439&lt;0,1,IF(OR(F439="PČneol",F439="JEČ",F439="JEOF",F439="JnPČ",F439="JnEČ",F439="JčPČ",F439="JčEČ"),IF(J439&lt;16,J439/16,1),1))*IF(L439&lt;0,1,IF(F439="EČneol",IF(J439&lt;8,J439/8,1),1))</f>
        <v>0</v>
      </c>
      <c r="O439" s="9">
        <f t="shared" ref="O439:O442" si="257">IF(F439="OŽ",N439,IF(H439="Ne",IF(J439*0.3&lt;J439-L439,N439,0),IF(J439*0.1&lt;J439-L439,N439,0)))</f>
        <v>0</v>
      </c>
      <c r="P439" s="4">
        <f t="shared" ref="P439:P442" si="258">IF(O439=0,0,IF(F439="OŽ",IF(L439&gt;35,0,IF(J439&gt;35,(36-L439)*1.836,((36-L439)-(36-J439))*1.836)),0)+IF(F439="PČ",IF(L439&gt;31,0,IF(J439&gt;31,(32-L439)*1.347,((32-L439)-(32-J439))*1.347)),0)+ IF(F439="PČneol",IF(L439&gt;15,0,IF(J439&gt;15,(16-L439)*0.255,((16-L439)-(16-J439))*0.255)),0)+IF(F439="PŽ",IF(L439&gt;31,0,IF(J439&gt;31,(32-L439)*0.255,((32-L439)-(32-J439))*0.255)),0)+IF(F439="EČ",IF(L439&gt;23,0,IF(J439&gt;23,(24-L439)*0.612,((24-L439)-(24-J439))*0.612)),0)+IF(F439="EČneol",IF(L439&gt;7,0,IF(J439&gt;7,(8-L439)*0.204,((8-L439)-(8-J439))*0.204)),0)+IF(F439="EŽ",IF(L439&gt;23,0,IF(J439&gt;23,(24-L439)*0.204,((24-L439)-(24-J439))*0.204)),0)+IF(F439="PT",IF(L439&gt;31,0,IF(J439&gt;31,(32-L439)*0.204,((32-L439)-(32-J439))*0.204)),0)+IF(F439="JOŽ",IF(L439&gt;23,0,IF(J439&gt;23,(24-L439)*0.255,((24-L439)-(24-J439))*0.255)),0)+IF(F439="JPČ",IF(L439&gt;23,0,IF(J439&gt;23,(24-L439)*0.204,((24-L439)-(24-J439))*0.204)),0)+IF(F439="JEČ",IF(L439&gt;15,0,IF(J439&gt;15,(16-L439)*0.102,((16-L439)-(16-J439))*0.102)),0)+IF(F439="JEOF",IF(L439&gt;15,0,IF(J439&gt;15,(16-L439)*0.102,((16-L439)-(16-J439))*0.102)),0)+IF(F439="JnPČ",IF(L439&gt;15,0,IF(J439&gt;15,(16-L439)*0.153,((16-L439)-(16-J439))*0.153)),0)+IF(F439="JnEČ",IF(L439&gt;15,0,IF(J439&gt;15,(16-L439)*0.0765,((16-L439)-(16-J439))*0.0765)),0)+IF(F439="JčPČ",IF(L439&gt;15,0,IF(J439&gt;15,(16-L439)*0.06375,((16-L439)-(16-J439))*0.06375)),0)+IF(F439="JčEČ",IF(L439&gt;15,0,IF(J439&gt;15,(16-L439)*0.051,((16-L439)-(16-J439))*0.051)),0)+IF(F439="NEAK",IF(L439&gt;23,0,IF(J439&gt;23,(24-L439)*0.03444,((24-L439)-(24-J439))*0.03444)),0))</f>
        <v>0</v>
      </c>
      <c r="Q439" s="11">
        <f t="shared" ref="Q439:Q442" si="259">IF(ISERROR(P439*100/N439),0,(P439*100/N439))</f>
        <v>0</v>
      </c>
      <c r="R439" s="10">
        <f t="shared" ref="R439:R442" si="260">IF(Q439&lt;=30,O439+P439,O439+O439*0.3)*IF(G439=1,0.4,IF(G439=2,0.75,IF(G439="1 (kas 4 m. 1 k. nerengiamos)",0.52,1)))*IF(D439="olimpinė",1,IF(M439="Ne",0.5,1))*IF(OR(A$5="Lietuvos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federacija"),IF(OR(J439&lt;8,K439&lt;16),0,1),1)*E439*IF(I439&lt;=1,1,1/I439)*IF(OR(A$5="Lietuvos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0" spans="1:18" s="8" customFormat="1">
      <c r="A440" s="63">
        <v>2</v>
      </c>
      <c r="B440" s="63" t="s">
        <v>208</v>
      </c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3">
        <f t="shared" si="256"/>
        <v>0</v>
      </c>
      <c r="O440" s="9">
        <f t="shared" si="257"/>
        <v>0</v>
      </c>
      <c r="P440" s="4">
        <f t="shared" si="258"/>
        <v>0</v>
      </c>
      <c r="Q440" s="11">
        <f t="shared" si="259"/>
        <v>0</v>
      </c>
      <c r="R440" s="10">
        <f t="shared" si="260"/>
        <v>0</v>
      </c>
    </row>
    <row r="441" spans="1:18" s="8" customFormat="1">
      <c r="A441" s="63">
        <v>3</v>
      </c>
      <c r="B441" s="63" t="s">
        <v>209</v>
      </c>
      <c r="C441" s="63" t="s">
        <v>29</v>
      </c>
      <c r="D441" s="63" t="s">
        <v>30</v>
      </c>
      <c r="E441" s="63">
        <v>2</v>
      </c>
      <c r="F441" s="63" t="s">
        <v>78</v>
      </c>
      <c r="G441" s="63">
        <v>1</v>
      </c>
      <c r="H441" s="63" t="s">
        <v>32</v>
      </c>
      <c r="I441" s="63"/>
      <c r="J441" s="63">
        <v>67</v>
      </c>
      <c r="K441" s="63">
        <v>41</v>
      </c>
      <c r="L441" s="63">
        <v>7</v>
      </c>
      <c r="M441" s="63" t="s">
        <v>32</v>
      </c>
      <c r="N441" s="3">
        <f t="shared" si="256"/>
        <v>15</v>
      </c>
      <c r="O441" s="9">
        <f t="shared" si="257"/>
        <v>15</v>
      </c>
      <c r="P441" s="4">
        <f t="shared" si="258"/>
        <v>1.377</v>
      </c>
      <c r="Q441" s="11">
        <f t="shared" si="259"/>
        <v>9.18</v>
      </c>
      <c r="R441" s="10">
        <f t="shared" si="260"/>
        <v>13.101599999999999</v>
      </c>
    </row>
    <row r="442" spans="1:18" s="8" customFormat="1">
      <c r="A442" s="63">
        <v>4</v>
      </c>
      <c r="B442" s="63" t="s">
        <v>210</v>
      </c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3">
        <f t="shared" si="256"/>
        <v>0</v>
      </c>
      <c r="O442" s="9">
        <f t="shared" si="257"/>
        <v>0</v>
      </c>
      <c r="P442" s="4">
        <f t="shared" si="258"/>
        <v>0</v>
      </c>
      <c r="Q442" s="11">
        <f t="shared" si="259"/>
        <v>0</v>
      </c>
      <c r="R442" s="10">
        <f t="shared" si="260"/>
        <v>0</v>
      </c>
    </row>
    <row r="443" spans="1:18" s="8" customFormat="1">
      <c r="A443" s="75" t="s">
        <v>36</v>
      </c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7"/>
      <c r="R443" s="10">
        <f>SUM(R439:R442)</f>
        <v>13.101599999999999</v>
      </c>
    </row>
    <row r="444" spans="1:18" s="8" customFormat="1" ht="15.75">
      <c r="A444" s="24" t="s">
        <v>211</v>
      </c>
      <c r="B444" s="2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6"/>
    </row>
    <row r="445" spans="1:18" s="8" customFormat="1">
      <c r="A445" s="49" t="s">
        <v>48</v>
      </c>
      <c r="B445" s="49"/>
      <c r="C445" s="49"/>
      <c r="D445" s="49"/>
      <c r="E445" s="49"/>
      <c r="F445" s="49"/>
      <c r="G445" s="49"/>
      <c r="H445" s="49"/>
      <c r="I445" s="49"/>
      <c r="J445" s="15"/>
      <c r="K445" s="15"/>
      <c r="L445" s="15"/>
      <c r="M445" s="15"/>
      <c r="N445" s="15"/>
      <c r="O445" s="15"/>
      <c r="P445" s="15"/>
      <c r="Q445" s="15"/>
      <c r="R445" s="16"/>
    </row>
    <row r="446" spans="1:18" s="8" customFormat="1">
      <c r="A446" s="49"/>
      <c r="B446" s="49"/>
      <c r="C446" s="49"/>
      <c r="D446" s="49"/>
      <c r="E446" s="49"/>
      <c r="F446" s="49"/>
      <c r="G446" s="49"/>
      <c r="H446" s="49"/>
      <c r="I446" s="49"/>
      <c r="J446" s="15"/>
      <c r="K446" s="15"/>
      <c r="L446" s="15"/>
      <c r="M446" s="15"/>
      <c r="N446" s="15"/>
      <c r="O446" s="15"/>
      <c r="P446" s="15"/>
      <c r="Q446" s="15"/>
      <c r="R446" s="16"/>
    </row>
    <row r="447" spans="1:18" s="8" customFormat="1">
      <c r="A447" s="69" t="s">
        <v>212</v>
      </c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59"/>
    </row>
    <row r="448" spans="1:18" s="8" customFormat="1" ht="18">
      <c r="A448" s="71" t="s">
        <v>27</v>
      </c>
      <c r="B448" s="72"/>
      <c r="C448" s="72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9"/>
    </row>
    <row r="449" spans="1:18" s="8" customFormat="1">
      <c r="A449" s="73" t="s">
        <v>213</v>
      </c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59"/>
    </row>
    <row r="450" spans="1:18" s="8" customFormat="1">
      <c r="A450" s="63">
        <v>1</v>
      </c>
      <c r="B450" s="63" t="s">
        <v>214</v>
      </c>
      <c r="C450" s="63" t="s">
        <v>42</v>
      </c>
      <c r="D450" s="63" t="s">
        <v>30</v>
      </c>
      <c r="E450" s="63">
        <v>2</v>
      </c>
      <c r="F450" s="63" t="s">
        <v>78</v>
      </c>
      <c r="G450" s="63">
        <v>1</v>
      </c>
      <c r="H450" s="63" t="s">
        <v>215</v>
      </c>
      <c r="I450" s="63"/>
      <c r="J450" s="63">
        <v>70</v>
      </c>
      <c r="K450" s="63">
        <v>40</v>
      </c>
      <c r="L450" s="63">
        <v>6</v>
      </c>
      <c r="M450" s="63" t="s">
        <v>32</v>
      </c>
      <c r="N450" s="3">
        <f t="shared" ref="N450:N453" si="261">(IF(F450="OŽ",IF(L450=1,550.8,IF(L450=2,426.38,IF(L450=3,342.14,IF(L450=4,181.44,IF(L450=5,168.48,IF(L450=6,155.52,IF(L450=7,148.5,IF(L450=8,144,0))))))))+IF(L450&lt;=8,0,IF(L450&lt;=16,137.7,IF(L450&lt;=24,108,IF(L450&lt;=32,80.1,IF(L450&lt;=36,52.2,0)))))-IF(L450&lt;=8,0,IF(L450&lt;=16,(L450-9)*2.754,IF(L450&lt;=24,(L450-17)* 2.754,IF(L450&lt;=32,(L450-25)* 2.754,IF(L450&lt;=36,(L450-33)*2.754,0))))),0)+IF(F450="PČ",IF(L450=1,449,IF(L450=2,314.6,IF(L450=3,238,IF(L450=4,172,IF(L450=5,159,IF(L450=6,145,IF(L450=7,132,IF(L450=8,119,0))))))))+IF(L450&lt;=8,0,IF(L450&lt;=16,88,IF(L450&lt;=24,55,IF(L450&lt;=32,22,0))))-IF(L450&lt;=8,0,IF(L450&lt;=16,(L450-9)*2.245,IF(L450&lt;=24,(L450-17)*2.245,IF(L450&lt;=32,(L450-25)*2.245,0)))),0)+IF(F450="PČneol",IF(L450=1,85,IF(L450=2,64.61,IF(L450=3,50.76,IF(L450=4,16.25,IF(L450=5,15,IF(L450=6,13.75,IF(L450=7,12.5,IF(L450=8,11.25,0))))))))+IF(L450&lt;=8,0,IF(L450&lt;=16,9,0))-IF(L450&lt;=8,0,IF(L450&lt;=16,(L450-9)*0.425,0)),0)+IF(F450="PŽ",IF(L450=1,85,IF(L450=2,59.5,IF(L450=3,45,IF(L450=4,32.5,IF(L450=5,30,IF(L450=6,27.5,IF(L450=7,25,IF(L450=8,22.5,0))))))))+IF(L450&lt;=8,0,IF(L450&lt;=16,19,IF(L450&lt;=24,13,IF(L450&lt;=32,8,0))))-IF(L450&lt;=8,0,IF(L450&lt;=16,(L450-9)*0.425,IF(L450&lt;=24,(L450-17)*0.425,IF(L450&lt;=32,(L450-25)*0.425,0)))),0)+IF(F450="EČ",IF(L450=1,204,IF(L450=2,156.24,IF(L450=3,123.84,IF(L450=4,72,IF(L450=5,66,IF(L450=6,60,IF(L450=7,54,IF(L450=8,48,0))))))))+IF(L450&lt;=8,0,IF(L450&lt;=16,40,IF(L450&lt;=24,25,0)))-IF(L450&lt;=8,0,IF(L450&lt;=16,(L450-9)*1.02,IF(L450&lt;=24,(L450-17)*1.02,0))),0)+IF(F450="EČneol",IF(L450=1,68,IF(L450=2,51.69,IF(L450=3,40.61,IF(L450=4,13,IF(L450=5,12,IF(L450=6,11,IF(L450=7,10,IF(L450=8,9,0)))))))))+IF(F450="EŽ",IF(L450=1,68,IF(L450=2,47.6,IF(L450=3,36,IF(L450=4,18,IF(L450=5,16.5,IF(L450=6,15,IF(L450=7,13.5,IF(L450=8,12,0))))))))+IF(L450&lt;=8,0,IF(L450&lt;=16,10,IF(L450&lt;=24,6,0)))-IF(L450&lt;=8,0,IF(L450&lt;=16,(L450-9)*0.34,IF(L450&lt;=24,(L450-17)*0.34,0))),0)+IF(F450="PT",IF(L450=1,68,IF(L450=2,52.08,IF(L450=3,41.28,IF(L450=4,24,IF(L450=5,22,IF(L450=6,20,IF(L450=7,18,IF(L450=8,16,0))))))))+IF(L450&lt;=8,0,IF(L450&lt;=16,13,IF(L450&lt;=24,9,IF(L450&lt;=32,4,0))))-IF(L450&lt;=8,0,IF(L450&lt;=16,(L450-9)*0.34,IF(L450&lt;=24,(L450-17)*0.34,IF(L450&lt;=32,(L450-25)*0.34,0)))),0)+IF(F450="JOŽ",IF(L450=1,85,IF(L450=2,59.5,IF(L450=3,45,IF(L450=4,32.5,IF(L450=5,30,IF(L450=6,27.5,IF(L450=7,25,IF(L450=8,22.5,0))))))))+IF(L450&lt;=8,0,IF(L450&lt;=16,19,IF(L450&lt;=24,13,0)))-IF(L450&lt;=8,0,IF(L450&lt;=16,(L450-9)*0.425,IF(L450&lt;=24,(L450-17)*0.425,0))),0)+IF(F450="JPČ",IF(L450=1,68,IF(L450=2,47.6,IF(L450=3,36,IF(L450=4,26,IF(L450=5,24,IF(L450=6,22,IF(L450=7,20,IF(L450=8,18,0))))))))+IF(L450&lt;=8,0,IF(L450&lt;=16,13,IF(L450&lt;=24,9,0)))-IF(L450&lt;=8,0,IF(L450&lt;=16,(L450-9)*0.34,IF(L450&lt;=24,(L450-17)*0.34,0))),0)+IF(F450="JEČ",IF(L450=1,34,IF(L450=2,26.04,IF(L450=3,20.6,IF(L450=4,12,IF(L450=5,11,IF(L450=6,10,IF(L450=7,9,IF(L450=8,8,0))))))))+IF(L450&lt;=8,0,IF(L450&lt;=16,6,0))-IF(L450&lt;=8,0,IF(L450&lt;=16,(L450-9)*0.17,0)),0)+IF(F450="JEOF",IF(L450=1,34,IF(L450=2,26.04,IF(L450=3,20.6,IF(L450=4,12,IF(L450=5,11,IF(L450=6,10,IF(L450=7,9,IF(L450=8,8,0))))))))+IF(L450&lt;=8,0,IF(L450&lt;=16,6,0))-IF(L450&lt;=8,0,IF(L450&lt;=16,(L450-9)*0.17,0)),0)+IF(F450="JnPČ",IF(L450=1,51,IF(L450=2,35.7,IF(L450=3,27,IF(L450=4,19.5,IF(L450=5,18,IF(L450=6,16.5,IF(L450=7,15,IF(L450=8,13.5,0))))))))+IF(L450&lt;=8,0,IF(L450&lt;=16,10,0))-IF(L450&lt;=8,0,IF(L450&lt;=16,(L450-9)*0.255,0)),0)+IF(F450="JnEČ",IF(L450=1,25.5,IF(L450=2,19.53,IF(L450=3,15.48,IF(L450=4,9,IF(L450=5,8.25,IF(L450=6,7.5,IF(L450=7,6.75,IF(L450=8,6,0))))))))+IF(L450&lt;=8,0,IF(L450&lt;=16,5,0))-IF(L450&lt;=8,0,IF(L450&lt;=16,(L450-9)*0.1275,0)),0)+IF(F450="JčPČ",IF(L450=1,21.25,IF(L450=2,14.5,IF(L450=3,11.5,IF(L450=4,7,IF(L450=5,6.5,IF(L450=6,6,IF(L450=7,5.5,IF(L450=8,5,0))))))))+IF(L450&lt;=8,0,IF(L450&lt;=16,4,0))-IF(L450&lt;=8,0,IF(L450&lt;=16,(L450-9)*0.10625,0)),0)+IF(F450="JčEČ",IF(L450=1,17,IF(L450=2,13.02,IF(L450=3,10.32,IF(L450=4,6,IF(L450=5,5.5,IF(L450=6,5,IF(L450=7,4.5,IF(L450=8,4,0))))))))+IF(L450&lt;=8,0,IF(L450&lt;=16,3,0))-IF(L450&lt;=8,0,IF(L450&lt;=16,(L450-9)*0.085,0)),0)+IF(F450="NEAK",IF(L450=1,11.48,IF(L450=2,8.79,IF(L450=3,6.97,IF(L450=4,4.05,IF(L450=5,3.71,IF(L450=6,3.38,IF(L450=7,3.04,IF(L450=8,2.7,0))))))))+IF(L450&lt;=8,0,IF(L450&lt;=16,2,IF(L450&lt;=24,1.3,0)))-IF(L450&lt;=8,0,IF(L450&lt;=16,(L450-9)*0.0574,IF(L450&lt;=24,(L450-17)*0.0574,0))),0))*IF(L450&lt;0,1,IF(OR(F450="PČ",F450="PŽ",F450="PT"),IF(J450&lt;32,J450/32,1),1))* IF(L450&lt;0,1,IF(OR(F450="EČ",F450="EŽ",F450="JOŽ",F450="JPČ",F450="NEAK"),IF(J450&lt;24,J450/24,1),1))*IF(L450&lt;0,1,IF(OR(F450="PČneol",F450="JEČ",F450="JEOF",F450="JnPČ",F450="JnEČ",F450="JčPČ",F450="JčEČ"),IF(J450&lt;16,J450/16,1),1))*IF(L450&lt;0,1,IF(F450="EČneol",IF(J450&lt;8,J450/8,1),1))</f>
        <v>16.5</v>
      </c>
      <c r="O450" s="9">
        <f t="shared" ref="O450:O453" si="262">IF(F450="OŽ",N450,IF(H450="Ne",IF(J450*0.3&lt;J450-L450,N450,0),IF(J450*0.1&lt;J450-L450,N450,0)))</f>
        <v>16.5</v>
      </c>
      <c r="P450" s="4">
        <f t="shared" ref="P450:P453" si="263">IF(O450=0,0,IF(F450="OŽ",IF(L450&gt;35,0,IF(J450&gt;35,(36-L450)*1.836,((36-L450)-(36-J450))*1.836)),0)+IF(F450="PČ",IF(L450&gt;31,0,IF(J450&gt;31,(32-L450)*1.347,((32-L450)-(32-J450))*1.347)),0)+ IF(F450="PČneol",IF(L450&gt;15,0,IF(J450&gt;15,(16-L450)*0.255,((16-L450)-(16-J450))*0.255)),0)+IF(F450="PŽ",IF(L450&gt;31,0,IF(J450&gt;31,(32-L450)*0.255,((32-L450)-(32-J450))*0.255)),0)+IF(F450="EČ",IF(L450&gt;23,0,IF(J450&gt;23,(24-L450)*0.612,((24-L450)-(24-J450))*0.612)),0)+IF(F450="EČneol",IF(L450&gt;7,0,IF(J450&gt;7,(8-L450)*0.204,((8-L450)-(8-J450))*0.204)),0)+IF(F450="EŽ",IF(L450&gt;23,0,IF(J450&gt;23,(24-L450)*0.204,((24-L450)-(24-J450))*0.204)),0)+IF(F450="PT",IF(L450&gt;31,0,IF(J450&gt;31,(32-L450)*0.204,((32-L450)-(32-J450))*0.204)),0)+IF(F450="JOŽ",IF(L450&gt;23,0,IF(J450&gt;23,(24-L450)*0.255,((24-L450)-(24-J450))*0.255)),0)+IF(F450="JPČ",IF(L450&gt;23,0,IF(J450&gt;23,(24-L450)*0.204,((24-L450)-(24-J450))*0.204)),0)+IF(F450="JEČ",IF(L450&gt;15,0,IF(J450&gt;15,(16-L450)*0.102,((16-L450)-(16-J450))*0.102)),0)+IF(F450="JEOF",IF(L450&gt;15,0,IF(J450&gt;15,(16-L450)*0.102,((16-L450)-(16-J450))*0.102)),0)+IF(F450="JnPČ",IF(L450&gt;15,0,IF(J450&gt;15,(16-L450)*0.153,((16-L450)-(16-J450))*0.153)),0)+IF(F450="JnEČ",IF(L450&gt;15,0,IF(J450&gt;15,(16-L450)*0.0765,((16-L450)-(16-J450))*0.0765)),0)+IF(F450="JčPČ",IF(L450&gt;15,0,IF(J450&gt;15,(16-L450)*0.06375,((16-L450)-(16-J450))*0.06375)),0)+IF(F450="JčEČ",IF(L450&gt;15,0,IF(J450&gt;15,(16-L450)*0.051,((16-L450)-(16-J450))*0.051)),0)+IF(F450="NEAK",IF(L450&gt;23,0,IF(J450&gt;23,(24-L450)*0.03444,((24-L450)-(24-J450))*0.03444)),0))</f>
        <v>1.53</v>
      </c>
      <c r="Q450" s="11">
        <f t="shared" ref="Q450:Q453" si="264">IF(ISERROR(P450*100/N450),0,(P450*100/N450))</f>
        <v>9.2727272727272734</v>
      </c>
      <c r="R450" s="10">
        <f t="shared" ref="R450:R453" si="265">IF(Q450&lt;=30,O450+P450,O450+O450*0.3)*IF(G450=1,0.4,IF(G450=2,0.75,IF(G450="1 (kas 4 m. 1 k. nerengiamos)",0.52,1)))*IF(D450="olimpinė",1,IF(M450="Ne",0.5,1))*IF(OR(A$5="Lietuvos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federacija"),IF(OR(J450&lt;8,K450&lt;16),0,1),1)*E450*IF(I450&lt;=1,1,1/I450)*IF(OR(A$5="Lietuvos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14.424000000000001</v>
      </c>
    </row>
    <row r="451" spans="1:18" s="8" customFormat="1">
      <c r="A451" s="63">
        <v>2</v>
      </c>
      <c r="B451" s="63" t="s">
        <v>216</v>
      </c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3">
        <f t="shared" si="261"/>
        <v>0</v>
      </c>
      <c r="O451" s="9">
        <f t="shared" si="262"/>
        <v>0</v>
      </c>
      <c r="P451" s="4">
        <f t="shared" si="263"/>
        <v>0</v>
      </c>
      <c r="Q451" s="11">
        <f t="shared" si="264"/>
        <v>0</v>
      </c>
      <c r="R451" s="10">
        <f t="shared" si="265"/>
        <v>0</v>
      </c>
    </row>
    <row r="452" spans="1:18" s="8" customFormat="1">
      <c r="A452" s="63">
        <v>3</v>
      </c>
      <c r="B452" s="63" t="s">
        <v>153</v>
      </c>
      <c r="C452" s="63" t="s">
        <v>42</v>
      </c>
      <c r="D452" s="63" t="s">
        <v>30</v>
      </c>
      <c r="E452" s="63">
        <v>2</v>
      </c>
      <c r="F452" s="63" t="s">
        <v>78</v>
      </c>
      <c r="G452" s="63">
        <v>1</v>
      </c>
      <c r="H452" s="63" t="s">
        <v>215</v>
      </c>
      <c r="I452" s="63"/>
      <c r="J452" s="63">
        <v>70</v>
      </c>
      <c r="K452" s="63">
        <v>40</v>
      </c>
      <c r="L452" s="63">
        <v>20</v>
      </c>
      <c r="M452" s="63" t="s">
        <v>32</v>
      </c>
      <c r="N452" s="3">
        <f t="shared" si="261"/>
        <v>0</v>
      </c>
      <c r="O452" s="9">
        <f t="shared" si="262"/>
        <v>0</v>
      </c>
      <c r="P452" s="4">
        <f t="shared" si="263"/>
        <v>0</v>
      </c>
      <c r="Q452" s="11">
        <f t="shared" si="264"/>
        <v>0</v>
      </c>
      <c r="R452" s="10">
        <f t="shared" si="265"/>
        <v>0</v>
      </c>
    </row>
    <row r="453" spans="1:18" s="8" customFormat="1">
      <c r="A453" s="63">
        <v>4</v>
      </c>
      <c r="B453" s="63" t="s">
        <v>217</v>
      </c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3">
        <f t="shared" si="261"/>
        <v>0</v>
      </c>
      <c r="O453" s="9">
        <f t="shared" si="262"/>
        <v>0</v>
      </c>
      <c r="P453" s="4">
        <f t="shared" si="263"/>
        <v>0</v>
      </c>
      <c r="Q453" s="11">
        <f t="shared" si="264"/>
        <v>0</v>
      </c>
      <c r="R453" s="10">
        <f t="shared" si="265"/>
        <v>0</v>
      </c>
    </row>
    <row r="454" spans="1:18" s="8" customFormat="1">
      <c r="A454" s="75" t="s">
        <v>36</v>
      </c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7"/>
      <c r="R454" s="10">
        <f>SUM(R450:R453)</f>
        <v>14.424000000000001</v>
      </c>
    </row>
    <row r="455" spans="1:18" s="8" customFormat="1" ht="15.75">
      <c r="A455" s="24" t="s">
        <v>218</v>
      </c>
      <c r="B455" s="2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6"/>
    </row>
    <row r="456" spans="1:18" s="8" customFormat="1">
      <c r="A456" s="49" t="s">
        <v>48</v>
      </c>
      <c r="B456" s="49"/>
      <c r="C456" s="49"/>
      <c r="D456" s="49"/>
      <c r="E456" s="49"/>
      <c r="F456" s="49"/>
      <c r="G456" s="49"/>
      <c r="H456" s="49"/>
      <c r="I456" s="49"/>
      <c r="J456" s="15"/>
      <c r="K456" s="15"/>
      <c r="L456" s="15"/>
      <c r="M456" s="15"/>
      <c r="N456" s="15"/>
      <c r="O456" s="15"/>
      <c r="P456" s="15"/>
      <c r="Q456" s="15"/>
      <c r="R456" s="16"/>
    </row>
    <row r="457" spans="1:18" s="8" customFormat="1">
      <c r="A457" s="49"/>
      <c r="B457" s="49"/>
      <c r="C457" s="49"/>
      <c r="D457" s="49"/>
      <c r="E457" s="49"/>
      <c r="F457" s="49"/>
      <c r="G457" s="49"/>
      <c r="H457" s="49"/>
      <c r="I457" s="49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 s="8" customFormat="1">
      <c r="A458" s="69" t="s">
        <v>219</v>
      </c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59"/>
    </row>
    <row r="459" spans="1:18" s="8" customFormat="1" ht="18">
      <c r="A459" s="71" t="s">
        <v>27</v>
      </c>
      <c r="B459" s="72"/>
      <c r="C459" s="72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9"/>
    </row>
    <row r="460" spans="1:18" s="8" customFormat="1">
      <c r="A460" s="73" t="s">
        <v>220</v>
      </c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59"/>
    </row>
    <row r="461" spans="1:18" s="8" customFormat="1">
      <c r="A461" s="63">
        <v>1</v>
      </c>
      <c r="B461" s="63" t="s">
        <v>209</v>
      </c>
      <c r="C461" s="63" t="s">
        <v>52</v>
      </c>
      <c r="D461" s="63" t="s">
        <v>30</v>
      </c>
      <c r="E461" s="63">
        <v>2</v>
      </c>
      <c r="F461" s="63" t="s">
        <v>78</v>
      </c>
      <c r="G461" s="63">
        <v>1</v>
      </c>
      <c r="H461" s="63" t="s">
        <v>32</v>
      </c>
      <c r="I461" s="63"/>
      <c r="J461" s="63">
        <v>34</v>
      </c>
      <c r="K461" s="63">
        <v>34</v>
      </c>
      <c r="L461" s="63">
        <v>12</v>
      </c>
      <c r="M461" s="63" t="s">
        <v>32</v>
      </c>
      <c r="N461" s="3">
        <f t="shared" ref="N461:N464" si="266">(IF(F461="OŽ",IF(L461=1,550.8,IF(L461=2,426.38,IF(L461=3,342.14,IF(L461=4,181.44,IF(L461=5,168.48,IF(L461=6,155.52,IF(L461=7,148.5,IF(L461=8,144,0))))))))+IF(L461&lt;=8,0,IF(L461&lt;=16,137.7,IF(L461&lt;=24,108,IF(L461&lt;=32,80.1,IF(L461&lt;=36,52.2,0)))))-IF(L461&lt;=8,0,IF(L461&lt;=16,(L461-9)*2.754,IF(L461&lt;=24,(L461-17)* 2.754,IF(L461&lt;=32,(L461-25)* 2.754,IF(L461&lt;=36,(L461-33)*2.754,0))))),0)+IF(F461="PČ",IF(L461=1,449,IF(L461=2,314.6,IF(L461=3,238,IF(L461=4,172,IF(L461=5,159,IF(L461=6,145,IF(L461=7,132,IF(L461=8,119,0))))))))+IF(L461&lt;=8,0,IF(L461&lt;=16,88,IF(L461&lt;=24,55,IF(L461&lt;=32,22,0))))-IF(L461&lt;=8,0,IF(L461&lt;=16,(L461-9)*2.245,IF(L461&lt;=24,(L461-17)*2.245,IF(L461&lt;=32,(L461-25)*2.245,0)))),0)+IF(F461="PČneol",IF(L461=1,85,IF(L461=2,64.61,IF(L461=3,50.76,IF(L461=4,16.25,IF(L461=5,15,IF(L461=6,13.75,IF(L461=7,12.5,IF(L461=8,11.25,0))))))))+IF(L461&lt;=8,0,IF(L461&lt;=16,9,0))-IF(L461&lt;=8,0,IF(L461&lt;=16,(L461-9)*0.425,0)),0)+IF(F461="PŽ",IF(L461=1,85,IF(L461=2,59.5,IF(L461=3,45,IF(L461=4,32.5,IF(L461=5,30,IF(L461=6,27.5,IF(L461=7,25,IF(L461=8,22.5,0))))))))+IF(L461&lt;=8,0,IF(L461&lt;=16,19,IF(L461&lt;=24,13,IF(L461&lt;=32,8,0))))-IF(L461&lt;=8,0,IF(L461&lt;=16,(L461-9)*0.425,IF(L461&lt;=24,(L461-17)*0.425,IF(L461&lt;=32,(L461-25)*0.425,0)))),0)+IF(F461="EČ",IF(L461=1,204,IF(L461=2,156.24,IF(L461=3,123.84,IF(L461=4,72,IF(L461=5,66,IF(L461=6,60,IF(L461=7,54,IF(L461=8,48,0))))))))+IF(L461&lt;=8,0,IF(L461&lt;=16,40,IF(L461&lt;=24,25,0)))-IF(L461&lt;=8,0,IF(L461&lt;=16,(L461-9)*1.02,IF(L461&lt;=24,(L461-17)*1.02,0))),0)+IF(F461="EČneol",IF(L461=1,68,IF(L461=2,51.69,IF(L461=3,40.61,IF(L461=4,13,IF(L461=5,12,IF(L461=6,11,IF(L461=7,10,IF(L461=8,9,0)))))))))+IF(F461="EŽ",IF(L461=1,68,IF(L461=2,47.6,IF(L461=3,36,IF(L461=4,18,IF(L461=5,16.5,IF(L461=6,15,IF(L461=7,13.5,IF(L461=8,12,0))))))))+IF(L461&lt;=8,0,IF(L461&lt;=16,10,IF(L461&lt;=24,6,0)))-IF(L461&lt;=8,0,IF(L461&lt;=16,(L461-9)*0.34,IF(L461&lt;=24,(L461-17)*0.34,0))),0)+IF(F461="PT",IF(L461=1,68,IF(L461=2,52.08,IF(L461=3,41.28,IF(L461=4,24,IF(L461=5,22,IF(L461=6,20,IF(L461=7,18,IF(L461=8,16,0))))))))+IF(L461&lt;=8,0,IF(L461&lt;=16,13,IF(L461&lt;=24,9,IF(L461&lt;=32,4,0))))-IF(L461&lt;=8,0,IF(L461&lt;=16,(L461-9)*0.34,IF(L461&lt;=24,(L461-17)*0.34,IF(L461&lt;=32,(L461-25)*0.34,0)))),0)+IF(F461="JOŽ",IF(L461=1,85,IF(L461=2,59.5,IF(L461=3,45,IF(L461=4,32.5,IF(L461=5,30,IF(L461=6,27.5,IF(L461=7,25,IF(L461=8,22.5,0))))))))+IF(L461&lt;=8,0,IF(L461&lt;=16,19,IF(L461&lt;=24,13,0)))-IF(L461&lt;=8,0,IF(L461&lt;=16,(L461-9)*0.425,IF(L461&lt;=24,(L461-17)*0.425,0))),0)+IF(F461="JPČ",IF(L461=1,68,IF(L461=2,47.6,IF(L461=3,36,IF(L461=4,26,IF(L461=5,24,IF(L461=6,22,IF(L461=7,20,IF(L461=8,18,0))))))))+IF(L461&lt;=8,0,IF(L461&lt;=16,13,IF(L461&lt;=24,9,0)))-IF(L461&lt;=8,0,IF(L461&lt;=16,(L461-9)*0.34,IF(L461&lt;=24,(L461-17)*0.34,0))),0)+IF(F461="JEČ",IF(L461=1,34,IF(L461=2,26.04,IF(L461=3,20.6,IF(L461=4,12,IF(L461=5,11,IF(L461=6,10,IF(L461=7,9,IF(L461=8,8,0))))))))+IF(L461&lt;=8,0,IF(L461&lt;=16,6,0))-IF(L461&lt;=8,0,IF(L461&lt;=16,(L461-9)*0.17,0)),0)+IF(F461="JEOF",IF(L461=1,34,IF(L461=2,26.04,IF(L461=3,20.6,IF(L461=4,12,IF(L461=5,11,IF(L461=6,10,IF(L461=7,9,IF(L461=8,8,0))))))))+IF(L461&lt;=8,0,IF(L461&lt;=16,6,0))-IF(L461&lt;=8,0,IF(L461&lt;=16,(L461-9)*0.17,0)),0)+IF(F461="JnPČ",IF(L461=1,51,IF(L461=2,35.7,IF(L461=3,27,IF(L461=4,19.5,IF(L461=5,18,IF(L461=6,16.5,IF(L461=7,15,IF(L461=8,13.5,0))))))))+IF(L461&lt;=8,0,IF(L461&lt;=16,10,0))-IF(L461&lt;=8,0,IF(L461&lt;=16,(L461-9)*0.255,0)),0)+IF(F461="JnEČ",IF(L461=1,25.5,IF(L461=2,19.53,IF(L461=3,15.48,IF(L461=4,9,IF(L461=5,8.25,IF(L461=6,7.5,IF(L461=7,6.75,IF(L461=8,6,0))))))))+IF(L461&lt;=8,0,IF(L461&lt;=16,5,0))-IF(L461&lt;=8,0,IF(L461&lt;=16,(L461-9)*0.1275,0)),0)+IF(F461="JčPČ",IF(L461=1,21.25,IF(L461=2,14.5,IF(L461=3,11.5,IF(L461=4,7,IF(L461=5,6.5,IF(L461=6,6,IF(L461=7,5.5,IF(L461=8,5,0))))))))+IF(L461&lt;=8,0,IF(L461&lt;=16,4,0))-IF(L461&lt;=8,0,IF(L461&lt;=16,(L461-9)*0.10625,0)),0)+IF(F461="JčEČ",IF(L461=1,17,IF(L461=2,13.02,IF(L461=3,10.32,IF(L461=4,6,IF(L461=5,5.5,IF(L461=6,5,IF(L461=7,4.5,IF(L461=8,4,0))))))))+IF(L461&lt;=8,0,IF(L461&lt;=16,3,0))-IF(L461&lt;=8,0,IF(L461&lt;=16,(L461-9)*0.085,0)),0)+IF(F461="NEAK",IF(L461=1,11.48,IF(L461=2,8.79,IF(L461=3,6.97,IF(L461=4,4.05,IF(L461=5,3.71,IF(L461=6,3.38,IF(L461=7,3.04,IF(L461=8,2.7,0))))))))+IF(L461&lt;=8,0,IF(L461&lt;=16,2,IF(L461&lt;=24,1.3,0)))-IF(L461&lt;=8,0,IF(L461&lt;=16,(L461-9)*0.0574,IF(L461&lt;=24,(L461-17)*0.0574,0))),0))*IF(L461&lt;0,1,IF(OR(F461="PČ",F461="PŽ",F461="PT"),IF(J461&lt;32,J461/32,1),1))* IF(L461&lt;0,1,IF(OR(F461="EČ",F461="EŽ",F461="JOŽ",F461="JPČ",F461="NEAK"),IF(J461&lt;24,J461/24,1),1))*IF(L461&lt;0,1,IF(OR(F461="PČneol",F461="JEČ",F461="JEOF",F461="JnPČ",F461="JnEČ",F461="JčPČ",F461="JčEČ"),IF(J461&lt;16,J461/16,1),1))*IF(L461&lt;0,1,IF(F461="EČneol",IF(J461&lt;8,J461/8,1),1))</f>
        <v>9.2349999999999994</v>
      </c>
      <c r="O461" s="9">
        <f t="shared" ref="O461:O464" si="267">IF(F461="OŽ",N461,IF(H461="Ne",IF(J461*0.3&lt;J461-L461,N461,0),IF(J461*0.1&lt;J461-L461,N461,0)))</f>
        <v>9.2349999999999994</v>
      </c>
      <c r="P461" s="4">
        <f t="shared" ref="P461:P464" si="268">IF(O461=0,0,IF(F461="OŽ",IF(L461&gt;35,0,IF(J461&gt;35,(36-L461)*1.836,((36-L461)-(36-J461))*1.836)),0)+IF(F461="PČ",IF(L461&gt;31,0,IF(J461&gt;31,(32-L461)*1.347,((32-L461)-(32-J461))*1.347)),0)+ IF(F461="PČneol",IF(L461&gt;15,0,IF(J461&gt;15,(16-L461)*0.255,((16-L461)-(16-J461))*0.255)),0)+IF(F461="PŽ",IF(L461&gt;31,0,IF(J461&gt;31,(32-L461)*0.255,((32-L461)-(32-J461))*0.255)),0)+IF(F461="EČ",IF(L461&gt;23,0,IF(J461&gt;23,(24-L461)*0.612,((24-L461)-(24-J461))*0.612)),0)+IF(F461="EČneol",IF(L461&gt;7,0,IF(J461&gt;7,(8-L461)*0.204,((8-L461)-(8-J461))*0.204)),0)+IF(F461="EŽ",IF(L461&gt;23,0,IF(J461&gt;23,(24-L461)*0.204,((24-L461)-(24-J461))*0.204)),0)+IF(F461="PT",IF(L461&gt;31,0,IF(J461&gt;31,(32-L461)*0.204,((32-L461)-(32-J461))*0.204)),0)+IF(F461="JOŽ",IF(L461&gt;23,0,IF(J461&gt;23,(24-L461)*0.255,((24-L461)-(24-J461))*0.255)),0)+IF(F461="JPČ",IF(L461&gt;23,0,IF(J461&gt;23,(24-L461)*0.204,((24-L461)-(24-J461))*0.204)),0)+IF(F461="JEČ",IF(L461&gt;15,0,IF(J461&gt;15,(16-L461)*0.102,((16-L461)-(16-J461))*0.102)),0)+IF(F461="JEOF",IF(L461&gt;15,0,IF(J461&gt;15,(16-L461)*0.102,((16-L461)-(16-J461))*0.102)),0)+IF(F461="JnPČ",IF(L461&gt;15,0,IF(J461&gt;15,(16-L461)*0.153,((16-L461)-(16-J461))*0.153)),0)+IF(F461="JnEČ",IF(L461&gt;15,0,IF(J461&gt;15,(16-L461)*0.0765,((16-L461)-(16-J461))*0.0765)),0)+IF(F461="JčPČ",IF(L461&gt;15,0,IF(J461&gt;15,(16-L461)*0.06375,((16-L461)-(16-J461))*0.06375)),0)+IF(F461="JčEČ",IF(L461&gt;15,0,IF(J461&gt;15,(16-L461)*0.051,((16-L461)-(16-J461))*0.051)),0)+IF(F461="NEAK",IF(L461&gt;23,0,IF(J461&gt;23,(24-L461)*0.03444,((24-L461)-(24-J461))*0.03444)),0))</f>
        <v>0.61199999999999999</v>
      </c>
      <c r="Q461" s="11">
        <f t="shared" ref="Q461:Q464" si="269">IF(ISERROR(P461*100/N461),0,(P461*100/N461))</f>
        <v>6.6269626421223604</v>
      </c>
      <c r="R461" s="10">
        <f t="shared" ref="R461:R464" si="270">IF(Q461&lt;=30,O461+P461,O461+O461*0.3)*IF(G461=1,0.4,IF(G461=2,0.75,IF(G461="1 (kas 4 m. 1 k. nerengiamos)",0.52,1)))*IF(D461="olimpinė",1,IF(M461="Ne",0.5,1))*IF(OR(A$5="Lietuvos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federacija"),IF(OR(J461&lt;8,K461&lt;16),0,1),1)*E461*IF(I461&lt;=1,1,1/I461)*IF(OR(A$5="Lietuvos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7.8776000000000002</v>
      </c>
    </row>
    <row r="462" spans="1:18" s="8" customFormat="1">
      <c r="A462" s="63">
        <v>2</v>
      </c>
      <c r="B462" s="63" t="s">
        <v>210</v>
      </c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3">
        <f t="shared" si="266"/>
        <v>0</v>
      </c>
      <c r="O462" s="9">
        <f t="shared" si="267"/>
        <v>0</v>
      </c>
      <c r="P462" s="4">
        <f t="shared" si="268"/>
        <v>0</v>
      </c>
      <c r="Q462" s="11">
        <f t="shared" si="269"/>
        <v>0</v>
      </c>
      <c r="R462" s="10">
        <f t="shared" si="270"/>
        <v>0</v>
      </c>
    </row>
    <row r="463" spans="1:18" s="8" customFormat="1">
      <c r="A463" s="63">
        <v>3</v>
      </c>
      <c r="B463" s="63"/>
      <c r="C463" s="12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3">
        <f t="shared" si="266"/>
        <v>0</v>
      </c>
      <c r="O463" s="9">
        <f t="shared" si="267"/>
        <v>0</v>
      </c>
      <c r="P463" s="4">
        <f t="shared" si="268"/>
        <v>0</v>
      </c>
      <c r="Q463" s="11">
        <f t="shared" si="269"/>
        <v>0</v>
      </c>
      <c r="R463" s="10">
        <f t="shared" si="270"/>
        <v>0</v>
      </c>
    </row>
    <row r="464" spans="1:18" s="8" customFormat="1">
      <c r="A464" s="63">
        <v>4</v>
      </c>
      <c r="B464" s="63"/>
      <c r="C464" s="12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3">
        <f t="shared" si="266"/>
        <v>0</v>
      </c>
      <c r="O464" s="9">
        <f t="shared" si="267"/>
        <v>0</v>
      </c>
      <c r="P464" s="4">
        <f t="shared" si="268"/>
        <v>0</v>
      </c>
      <c r="Q464" s="11">
        <f t="shared" si="269"/>
        <v>0</v>
      </c>
      <c r="R464" s="10">
        <f t="shared" si="270"/>
        <v>0</v>
      </c>
    </row>
    <row r="465" spans="1:18" s="8" customFormat="1">
      <c r="A465" s="75" t="s">
        <v>36</v>
      </c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7"/>
      <c r="R465" s="10">
        <f>SUM(R461:R464)</f>
        <v>7.8776000000000002</v>
      </c>
    </row>
    <row r="466" spans="1:18" s="8" customFormat="1" ht="15.75">
      <c r="A466" s="24" t="s">
        <v>221</v>
      </c>
      <c r="B466" s="24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6"/>
    </row>
    <row r="467" spans="1:18" s="8" customFormat="1">
      <c r="A467" s="49" t="s">
        <v>48</v>
      </c>
      <c r="B467" s="49"/>
      <c r="C467" s="49"/>
      <c r="D467" s="49"/>
      <c r="E467" s="49"/>
      <c r="F467" s="49"/>
      <c r="G467" s="49"/>
      <c r="H467" s="49"/>
      <c r="I467" s="49"/>
      <c r="J467" s="15"/>
      <c r="K467" s="15"/>
      <c r="L467" s="15"/>
      <c r="M467" s="15"/>
      <c r="N467" s="15"/>
      <c r="O467" s="15"/>
      <c r="P467" s="15"/>
      <c r="Q467" s="15"/>
      <c r="R467" s="16"/>
    </row>
    <row r="468" spans="1:18" s="8" customFormat="1">
      <c r="A468" s="49"/>
      <c r="B468" s="49"/>
      <c r="C468" s="49"/>
      <c r="D468" s="49"/>
      <c r="E468" s="49"/>
      <c r="F468" s="49"/>
      <c r="G468" s="49"/>
      <c r="H468" s="49"/>
      <c r="I468" s="49"/>
      <c r="J468" s="15"/>
      <c r="K468" s="15"/>
      <c r="L468" s="15"/>
      <c r="M468" s="15"/>
      <c r="N468" s="15"/>
      <c r="O468" s="15"/>
      <c r="P468" s="15"/>
      <c r="Q468" s="15"/>
      <c r="R468" s="16"/>
    </row>
    <row r="469" spans="1:18" s="8" customFormat="1">
      <c r="A469" s="69" t="s">
        <v>222</v>
      </c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59"/>
    </row>
    <row r="470" spans="1:18" s="8" customFormat="1" ht="18">
      <c r="A470" s="71" t="s">
        <v>27</v>
      </c>
      <c r="B470" s="72"/>
      <c r="C470" s="72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9"/>
    </row>
    <row r="471" spans="1:18" s="8" customFormat="1">
      <c r="A471" s="73" t="s">
        <v>223</v>
      </c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59"/>
    </row>
    <row r="472" spans="1:18" s="8" customFormat="1">
      <c r="A472" s="63">
        <v>1</v>
      </c>
      <c r="B472" s="63" t="s">
        <v>94</v>
      </c>
      <c r="C472" s="63" t="s">
        <v>29</v>
      </c>
      <c r="D472" s="63" t="s">
        <v>30</v>
      </c>
      <c r="E472" s="63">
        <v>2</v>
      </c>
      <c r="F472" s="63" t="s">
        <v>99</v>
      </c>
      <c r="G472" s="63">
        <v>1</v>
      </c>
      <c r="H472" s="63" t="s">
        <v>43</v>
      </c>
      <c r="I472" s="63"/>
      <c r="J472" s="63">
        <v>19</v>
      </c>
      <c r="K472" s="63">
        <v>9</v>
      </c>
      <c r="L472" s="63">
        <v>1</v>
      </c>
      <c r="M472" s="63" t="s">
        <v>32</v>
      </c>
      <c r="N472" s="3">
        <f t="shared" ref="N472:N475" si="271">(IF(F472="OŽ",IF(L472=1,550.8,IF(L472=2,426.38,IF(L472=3,342.14,IF(L472=4,181.44,IF(L472=5,168.48,IF(L472=6,155.52,IF(L472=7,148.5,IF(L472=8,144,0))))))))+IF(L472&lt;=8,0,IF(L472&lt;=16,137.7,IF(L472&lt;=24,108,IF(L472&lt;=32,80.1,IF(L472&lt;=36,52.2,0)))))-IF(L472&lt;=8,0,IF(L472&lt;=16,(L472-9)*2.754,IF(L472&lt;=24,(L472-17)* 2.754,IF(L472&lt;=32,(L472-25)* 2.754,IF(L472&lt;=36,(L472-33)*2.754,0))))),0)+IF(F472="PČ",IF(L472=1,449,IF(L472=2,314.6,IF(L472=3,238,IF(L472=4,172,IF(L472=5,159,IF(L472=6,145,IF(L472=7,132,IF(L472=8,119,0))))))))+IF(L472&lt;=8,0,IF(L472&lt;=16,88,IF(L472&lt;=24,55,IF(L472&lt;=32,22,0))))-IF(L472&lt;=8,0,IF(L472&lt;=16,(L472-9)*2.245,IF(L472&lt;=24,(L472-17)*2.245,IF(L472&lt;=32,(L472-25)*2.245,0)))),0)+IF(F472="PČneol",IF(L472=1,85,IF(L472=2,64.61,IF(L472=3,50.76,IF(L472=4,16.25,IF(L472=5,15,IF(L472=6,13.75,IF(L472=7,12.5,IF(L472=8,11.25,0))))))))+IF(L472&lt;=8,0,IF(L472&lt;=16,9,0))-IF(L472&lt;=8,0,IF(L472&lt;=16,(L472-9)*0.425,0)),0)+IF(F472="PŽ",IF(L472=1,85,IF(L472=2,59.5,IF(L472=3,45,IF(L472=4,32.5,IF(L472=5,30,IF(L472=6,27.5,IF(L472=7,25,IF(L472=8,22.5,0))))))))+IF(L472&lt;=8,0,IF(L472&lt;=16,19,IF(L472&lt;=24,13,IF(L472&lt;=32,8,0))))-IF(L472&lt;=8,0,IF(L472&lt;=16,(L472-9)*0.425,IF(L472&lt;=24,(L472-17)*0.425,IF(L472&lt;=32,(L472-25)*0.425,0)))),0)+IF(F472="EČ",IF(L472=1,204,IF(L472=2,156.24,IF(L472=3,123.84,IF(L472=4,72,IF(L472=5,66,IF(L472=6,60,IF(L472=7,54,IF(L472=8,48,0))))))))+IF(L472&lt;=8,0,IF(L472&lt;=16,40,IF(L472&lt;=24,25,0)))-IF(L472&lt;=8,0,IF(L472&lt;=16,(L472-9)*1.02,IF(L472&lt;=24,(L472-17)*1.02,0))),0)+IF(F472="EČneol",IF(L472=1,68,IF(L472=2,51.69,IF(L472=3,40.61,IF(L472=4,13,IF(L472=5,12,IF(L472=6,11,IF(L472=7,10,IF(L472=8,9,0)))))))))+IF(F472="EŽ",IF(L472=1,68,IF(L472=2,47.6,IF(L472=3,36,IF(L472=4,18,IF(L472=5,16.5,IF(L472=6,15,IF(L472=7,13.5,IF(L472=8,12,0))))))))+IF(L472&lt;=8,0,IF(L472&lt;=16,10,IF(L472&lt;=24,6,0)))-IF(L472&lt;=8,0,IF(L472&lt;=16,(L472-9)*0.34,IF(L472&lt;=24,(L472-17)*0.34,0))),0)+IF(F472="PT",IF(L472=1,68,IF(L472=2,52.08,IF(L472=3,41.28,IF(L472=4,24,IF(L472=5,22,IF(L472=6,20,IF(L472=7,18,IF(L472=8,16,0))))))))+IF(L472&lt;=8,0,IF(L472&lt;=16,13,IF(L472&lt;=24,9,IF(L472&lt;=32,4,0))))-IF(L472&lt;=8,0,IF(L472&lt;=16,(L472-9)*0.34,IF(L472&lt;=24,(L472-17)*0.34,IF(L472&lt;=32,(L472-25)*0.34,0)))),0)+IF(F472="JOŽ",IF(L472=1,85,IF(L472=2,59.5,IF(L472=3,45,IF(L472=4,32.5,IF(L472=5,30,IF(L472=6,27.5,IF(L472=7,25,IF(L472=8,22.5,0))))))))+IF(L472&lt;=8,0,IF(L472&lt;=16,19,IF(L472&lt;=24,13,0)))-IF(L472&lt;=8,0,IF(L472&lt;=16,(L472-9)*0.425,IF(L472&lt;=24,(L472-17)*0.425,0))),0)+IF(F472="JPČ",IF(L472=1,68,IF(L472=2,47.6,IF(L472=3,36,IF(L472=4,26,IF(L472=5,24,IF(L472=6,22,IF(L472=7,20,IF(L472=8,18,0))))))))+IF(L472&lt;=8,0,IF(L472&lt;=16,13,IF(L472&lt;=24,9,0)))-IF(L472&lt;=8,0,IF(L472&lt;=16,(L472-9)*0.34,IF(L472&lt;=24,(L472-17)*0.34,0))),0)+IF(F472="JEČ",IF(L472=1,34,IF(L472=2,26.04,IF(L472=3,20.6,IF(L472=4,12,IF(L472=5,11,IF(L472=6,10,IF(L472=7,9,IF(L472=8,8,0))))))))+IF(L472&lt;=8,0,IF(L472&lt;=16,6,0))-IF(L472&lt;=8,0,IF(L472&lt;=16,(L472-9)*0.17,0)),0)+IF(F472="JEOF",IF(L472=1,34,IF(L472=2,26.04,IF(L472=3,20.6,IF(L472=4,12,IF(L472=5,11,IF(L472=6,10,IF(L472=7,9,IF(L472=8,8,0))))))))+IF(L472&lt;=8,0,IF(L472&lt;=16,6,0))-IF(L472&lt;=8,0,IF(L472&lt;=16,(L472-9)*0.17,0)),0)+IF(F472="JnPČ",IF(L472=1,51,IF(L472=2,35.7,IF(L472=3,27,IF(L472=4,19.5,IF(L472=5,18,IF(L472=6,16.5,IF(L472=7,15,IF(L472=8,13.5,0))))))))+IF(L472&lt;=8,0,IF(L472&lt;=16,10,0))-IF(L472&lt;=8,0,IF(L472&lt;=16,(L472-9)*0.255,0)),0)+IF(F472="JnEČ",IF(L472=1,25.5,IF(L472=2,19.53,IF(L472=3,15.48,IF(L472=4,9,IF(L472=5,8.25,IF(L472=6,7.5,IF(L472=7,6.75,IF(L472=8,6,0))))))))+IF(L472&lt;=8,0,IF(L472&lt;=16,5,0))-IF(L472&lt;=8,0,IF(L472&lt;=16,(L472-9)*0.1275,0)),0)+IF(F472="JčPČ",IF(L472=1,21.25,IF(L472=2,14.5,IF(L472=3,11.5,IF(L472=4,7,IF(L472=5,6.5,IF(L472=6,6,IF(L472=7,5.5,IF(L472=8,5,0))))))))+IF(L472&lt;=8,0,IF(L472&lt;=16,4,0))-IF(L472&lt;=8,0,IF(L472&lt;=16,(L472-9)*0.10625,0)),0)+IF(F472="JčEČ",IF(L472=1,17,IF(L472=2,13.02,IF(L472=3,10.32,IF(L472=4,6,IF(L472=5,5.5,IF(L472=6,5,IF(L472=7,4.5,IF(L472=8,4,0))))))))+IF(L472&lt;=8,0,IF(L472&lt;=16,3,0))-IF(L472&lt;=8,0,IF(L472&lt;=16,(L472-9)*0.085,0)),0)+IF(F472="NEAK",IF(L472=1,11.48,IF(L472=2,8.79,IF(L472=3,6.97,IF(L472=4,4.05,IF(L472=5,3.71,IF(L472=6,3.38,IF(L472=7,3.04,IF(L472=8,2.7,0))))))))+IF(L472&lt;=8,0,IF(L472&lt;=16,2,IF(L472&lt;=24,1.3,0)))-IF(L472&lt;=8,0,IF(L472&lt;=16,(L472-9)*0.0574,IF(L472&lt;=24,(L472-17)*0.0574,0))),0))*IF(L472&lt;0,1,IF(OR(F472="PČ",F472="PŽ",F472="PT"),IF(J472&lt;32,J472/32,1),1))* IF(L472&lt;0,1,IF(OR(F472="EČ",F472="EŽ",F472="JOŽ",F472="JPČ",F472="NEAK"),IF(J472&lt;24,J472/24,1),1))*IF(L472&lt;0,1,IF(OR(F472="PČneol",F472="JEČ",F472="JEOF",F472="JnPČ",F472="JnEČ",F472="JčPČ",F472="JčEČ"),IF(J472&lt;16,J472/16,1),1))*IF(L472&lt;0,1,IF(F472="EČneol",IF(J472&lt;8,J472/8,1),1))</f>
        <v>68</v>
      </c>
      <c r="O472" s="9">
        <f t="shared" ref="O472:O475" si="272">IF(F472="OŽ",N472,IF(H472="Ne",IF(J472*0.3&lt;J472-L472,N472,0),IF(J472*0.1&lt;J472-L472,N472,0)))</f>
        <v>68</v>
      </c>
      <c r="P472" s="4">
        <f t="shared" ref="P472:P475" si="273">IF(O472=0,0,IF(F472="OŽ",IF(L472&gt;35,0,IF(J472&gt;35,(36-L472)*1.836,((36-L472)-(36-J472))*1.836)),0)+IF(F472="PČ",IF(L472&gt;31,0,IF(J472&gt;31,(32-L472)*1.347,((32-L472)-(32-J472))*1.347)),0)+ IF(F472="PČneol",IF(L472&gt;15,0,IF(J472&gt;15,(16-L472)*0.255,((16-L472)-(16-J472))*0.255)),0)+IF(F472="PŽ",IF(L472&gt;31,0,IF(J472&gt;31,(32-L472)*0.255,((32-L472)-(32-J472))*0.255)),0)+IF(F472="EČ",IF(L472&gt;23,0,IF(J472&gt;23,(24-L472)*0.612,((24-L472)-(24-J472))*0.612)),0)+IF(F472="EČneol",IF(L472&gt;7,0,IF(J472&gt;7,(8-L472)*0.204,((8-L472)-(8-J472))*0.204)),0)+IF(F472="EŽ",IF(L472&gt;23,0,IF(J472&gt;23,(24-L472)*0.204,((24-L472)-(24-J472))*0.204)),0)+IF(F472="PT",IF(L472&gt;31,0,IF(J472&gt;31,(32-L472)*0.204,((32-L472)-(32-J472))*0.204)),0)+IF(F472="JOŽ",IF(L472&gt;23,0,IF(J472&gt;23,(24-L472)*0.255,((24-L472)-(24-J472))*0.255)),0)+IF(F472="JPČ",IF(L472&gt;23,0,IF(J472&gt;23,(24-L472)*0.204,((24-L472)-(24-J472))*0.204)),0)+IF(F472="JEČ",IF(L472&gt;15,0,IF(J472&gt;15,(16-L472)*0.102,((16-L472)-(16-J472))*0.102)),0)+IF(F472="JEOF",IF(L472&gt;15,0,IF(J472&gt;15,(16-L472)*0.102,((16-L472)-(16-J472))*0.102)),0)+IF(F472="JnPČ",IF(L472&gt;15,0,IF(J472&gt;15,(16-L472)*0.153,((16-L472)-(16-J472))*0.153)),0)+IF(F472="JnEČ",IF(L472&gt;15,0,IF(J472&gt;15,(16-L472)*0.0765,((16-L472)-(16-J472))*0.0765)),0)+IF(F472="JčPČ",IF(L472&gt;15,0,IF(J472&gt;15,(16-L472)*0.06375,((16-L472)-(16-J472))*0.06375)),0)+IF(F472="JčEČ",IF(L472&gt;15,0,IF(J472&gt;15,(16-L472)*0.051,((16-L472)-(16-J472))*0.051)),0)+IF(F472="NEAK",IF(L472&gt;23,0,IF(J472&gt;23,(24-L472)*0.03444,((24-L472)-(24-J472))*0.03444)),0))</f>
        <v>1.4279999999999999</v>
      </c>
      <c r="Q472" s="11">
        <f t="shared" ref="Q472:Q475" si="274">IF(ISERROR(P472*100/N472),0,(P472*100/N472))</f>
        <v>2.0999999999999996</v>
      </c>
      <c r="R472" s="10">
        <f t="shared" ref="R472:R475" si="275">IF(Q472&lt;=30,O472+P472,O472+O472*0.3)*IF(G472=1,0.4,IF(G472=2,0.75,IF(G472="1 (kas 4 m. 1 k. nerengiamos)",0.52,1)))*IF(D472="olimpinė",1,IF(M472="Ne",0.5,1))*IF(OR(A$5="Lietuvos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federacija"),IF(OR(J472&lt;8,K472&lt;16),0,1),1)*E472*IF(I472&lt;=1,1,1/I472)*IF(OR(A$5="Lietuvos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73" spans="1:18" s="8" customFormat="1">
      <c r="A473" s="63">
        <v>2</v>
      </c>
      <c r="B473" s="63" t="s">
        <v>95</v>
      </c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3">
        <f t="shared" si="271"/>
        <v>0</v>
      </c>
      <c r="O473" s="9">
        <f t="shared" si="272"/>
        <v>0</v>
      </c>
      <c r="P473" s="4">
        <f t="shared" si="273"/>
        <v>0</v>
      </c>
      <c r="Q473" s="11">
        <f t="shared" si="274"/>
        <v>0</v>
      </c>
      <c r="R473" s="10">
        <f t="shared" si="275"/>
        <v>0</v>
      </c>
    </row>
    <row r="474" spans="1:18" s="8" customFormat="1">
      <c r="A474" s="63">
        <v>3</v>
      </c>
      <c r="B474" s="63"/>
      <c r="C474" s="12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3">
        <f t="shared" si="271"/>
        <v>0</v>
      </c>
      <c r="O474" s="9">
        <f t="shared" si="272"/>
        <v>0</v>
      </c>
      <c r="P474" s="4">
        <f t="shared" si="273"/>
        <v>0</v>
      </c>
      <c r="Q474" s="11">
        <f t="shared" si="274"/>
        <v>0</v>
      </c>
      <c r="R474" s="10">
        <f t="shared" si="275"/>
        <v>0</v>
      </c>
    </row>
    <row r="475" spans="1:18" s="8" customFormat="1">
      <c r="A475" s="63">
        <v>4</v>
      </c>
      <c r="B475" s="63"/>
      <c r="C475" s="12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3">
        <f t="shared" si="271"/>
        <v>0</v>
      </c>
      <c r="O475" s="9">
        <f t="shared" si="272"/>
        <v>0</v>
      </c>
      <c r="P475" s="4">
        <f t="shared" si="273"/>
        <v>0</v>
      </c>
      <c r="Q475" s="11">
        <f t="shared" si="274"/>
        <v>0</v>
      </c>
      <c r="R475" s="10">
        <f t="shared" si="275"/>
        <v>0</v>
      </c>
    </row>
    <row r="476" spans="1:18" s="8" customFormat="1">
      <c r="A476" s="75" t="s">
        <v>36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7"/>
      <c r="R476" s="10">
        <f>SUM(R472:R475)</f>
        <v>0</v>
      </c>
    </row>
    <row r="477" spans="1:18" s="8" customFormat="1" ht="15.75">
      <c r="A477" s="24" t="s">
        <v>224</v>
      </c>
      <c r="B477" s="2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6"/>
    </row>
    <row r="478" spans="1:18" s="8" customFormat="1">
      <c r="A478" s="49" t="s">
        <v>48</v>
      </c>
      <c r="B478" s="49"/>
      <c r="C478" s="49"/>
      <c r="D478" s="49"/>
      <c r="E478" s="49"/>
      <c r="F478" s="49"/>
      <c r="G478" s="49"/>
      <c r="H478" s="49"/>
      <c r="I478" s="49"/>
      <c r="J478" s="15"/>
      <c r="K478" s="15"/>
      <c r="L478" s="15"/>
      <c r="M478" s="15"/>
      <c r="N478" s="15"/>
      <c r="O478" s="15"/>
      <c r="P478" s="15"/>
      <c r="Q478" s="15"/>
      <c r="R478" s="16"/>
    </row>
    <row r="479" spans="1:18" s="8" customFormat="1">
      <c r="A479" s="49"/>
      <c r="B479" s="49"/>
      <c r="C479" s="49"/>
      <c r="D479" s="49"/>
      <c r="E479" s="49"/>
      <c r="F479" s="49"/>
      <c r="G479" s="49"/>
      <c r="H479" s="49"/>
      <c r="I479" s="49"/>
      <c r="J479" s="15"/>
      <c r="K479" s="15"/>
      <c r="L479" s="15"/>
      <c r="M479" s="15"/>
      <c r="N479" s="15"/>
      <c r="O479" s="15"/>
      <c r="P479" s="15"/>
      <c r="Q479" s="15"/>
      <c r="R479" s="16"/>
    </row>
    <row r="480" spans="1:18" s="8" customFormat="1">
      <c r="A480" s="69" t="s">
        <v>225</v>
      </c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59"/>
    </row>
    <row r="481" spans="1:18" s="8" customFormat="1" ht="18">
      <c r="A481" s="71" t="s">
        <v>27</v>
      </c>
      <c r="B481" s="72"/>
      <c r="C481" s="72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9"/>
    </row>
    <row r="482" spans="1:18" s="8" customFormat="1">
      <c r="A482" s="73" t="s">
        <v>226</v>
      </c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59"/>
    </row>
    <row r="483" spans="1:18" s="8" customFormat="1">
      <c r="A483" s="63">
        <v>1</v>
      </c>
      <c r="B483" s="63" t="s">
        <v>28</v>
      </c>
      <c r="C483" s="63" t="s">
        <v>29</v>
      </c>
      <c r="D483" s="63" t="s">
        <v>30</v>
      </c>
      <c r="E483" s="63">
        <v>2</v>
      </c>
      <c r="F483" s="63" t="s">
        <v>99</v>
      </c>
      <c r="G483" s="63">
        <v>1</v>
      </c>
      <c r="H483" s="63" t="s">
        <v>32</v>
      </c>
      <c r="I483" s="63"/>
      <c r="J483" s="63">
        <v>61</v>
      </c>
      <c r="K483" s="63">
        <v>34</v>
      </c>
      <c r="L483" s="63">
        <v>2</v>
      </c>
      <c r="M483" s="63" t="s">
        <v>32</v>
      </c>
      <c r="N483" s="3">
        <f t="shared" ref="N483:N486" si="276">(IF(F483="OŽ",IF(L483=1,550.8,IF(L483=2,426.38,IF(L483=3,342.14,IF(L483=4,181.44,IF(L483=5,168.48,IF(L483=6,155.52,IF(L483=7,148.5,IF(L483=8,144,0))))))))+IF(L483&lt;=8,0,IF(L483&lt;=16,137.7,IF(L483&lt;=24,108,IF(L483&lt;=32,80.1,IF(L483&lt;=36,52.2,0)))))-IF(L483&lt;=8,0,IF(L483&lt;=16,(L483-9)*2.754,IF(L483&lt;=24,(L483-17)* 2.754,IF(L483&lt;=32,(L483-25)* 2.754,IF(L483&lt;=36,(L483-33)*2.754,0))))),0)+IF(F483="PČ",IF(L483=1,449,IF(L483=2,314.6,IF(L483=3,238,IF(L483=4,172,IF(L483=5,159,IF(L483=6,145,IF(L483=7,132,IF(L483=8,119,0))))))))+IF(L483&lt;=8,0,IF(L483&lt;=16,88,IF(L483&lt;=24,55,IF(L483&lt;=32,22,0))))-IF(L483&lt;=8,0,IF(L483&lt;=16,(L483-9)*2.245,IF(L483&lt;=24,(L483-17)*2.245,IF(L483&lt;=32,(L483-25)*2.245,0)))),0)+IF(F483="PČneol",IF(L483=1,85,IF(L483=2,64.61,IF(L483=3,50.76,IF(L483=4,16.25,IF(L483=5,15,IF(L483=6,13.75,IF(L483=7,12.5,IF(L483=8,11.25,0))))))))+IF(L483&lt;=8,0,IF(L483&lt;=16,9,0))-IF(L483&lt;=8,0,IF(L483&lt;=16,(L483-9)*0.425,0)),0)+IF(F483="PŽ",IF(L483=1,85,IF(L483=2,59.5,IF(L483=3,45,IF(L483=4,32.5,IF(L483=5,30,IF(L483=6,27.5,IF(L483=7,25,IF(L483=8,22.5,0))))))))+IF(L483&lt;=8,0,IF(L483&lt;=16,19,IF(L483&lt;=24,13,IF(L483&lt;=32,8,0))))-IF(L483&lt;=8,0,IF(L483&lt;=16,(L483-9)*0.425,IF(L483&lt;=24,(L483-17)*0.425,IF(L483&lt;=32,(L483-25)*0.425,0)))),0)+IF(F483="EČ",IF(L483=1,204,IF(L483=2,156.24,IF(L483=3,123.84,IF(L483=4,72,IF(L483=5,66,IF(L483=6,60,IF(L483=7,54,IF(L483=8,48,0))))))))+IF(L483&lt;=8,0,IF(L483&lt;=16,40,IF(L483&lt;=24,25,0)))-IF(L483&lt;=8,0,IF(L483&lt;=16,(L483-9)*1.02,IF(L483&lt;=24,(L483-17)*1.02,0))),0)+IF(F483="EČneol",IF(L483=1,68,IF(L483=2,51.69,IF(L483=3,40.61,IF(L483=4,13,IF(L483=5,12,IF(L483=6,11,IF(L483=7,10,IF(L483=8,9,0)))))))))+IF(F483="EŽ",IF(L483=1,68,IF(L483=2,47.6,IF(L483=3,36,IF(L483=4,18,IF(L483=5,16.5,IF(L483=6,15,IF(L483=7,13.5,IF(L483=8,12,0))))))))+IF(L483&lt;=8,0,IF(L483&lt;=16,10,IF(L483&lt;=24,6,0)))-IF(L483&lt;=8,0,IF(L483&lt;=16,(L483-9)*0.34,IF(L483&lt;=24,(L483-17)*0.34,0))),0)+IF(F483="PT",IF(L483=1,68,IF(L483=2,52.08,IF(L483=3,41.28,IF(L483=4,24,IF(L483=5,22,IF(L483=6,20,IF(L483=7,18,IF(L483=8,16,0))))))))+IF(L483&lt;=8,0,IF(L483&lt;=16,13,IF(L483&lt;=24,9,IF(L483&lt;=32,4,0))))-IF(L483&lt;=8,0,IF(L483&lt;=16,(L483-9)*0.34,IF(L483&lt;=24,(L483-17)*0.34,IF(L483&lt;=32,(L483-25)*0.34,0)))),0)+IF(F483="JOŽ",IF(L483=1,85,IF(L483=2,59.5,IF(L483=3,45,IF(L483=4,32.5,IF(L483=5,30,IF(L483=6,27.5,IF(L483=7,25,IF(L483=8,22.5,0))))))))+IF(L483&lt;=8,0,IF(L483&lt;=16,19,IF(L483&lt;=24,13,0)))-IF(L483&lt;=8,0,IF(L483&lt;=16,(L483-9)*0.425,IF(L483&lt;=24,(L483-17)*0.425,0))),0)+IF(F483="JPČ",IF(L483=1,68,IF(L483=2,47.6,IF(L483=3,36,IF(L483=4,26,IF(L483=5,24,IF(L483=6,22,IF(L483=7,20,IF(L483=8,18,0))))))))+IF(L483&lt;=8,0,IF(L483&lt;=16,13,IF(L483&lt;=24,9,0)))-IF(L483&lt;=8,0,IF(L483&lt;=16,(L483-9)*0.34,IF(L483&lt;=24,(L483-17)*0.34,0))),0)+IF(F483="JEČ",IF(L483=1,34,IF(L483=2,26.04,IF(L483=3,20.6,IF(L483=4,12,IF(L483=5,11,IF(L483=6,10,IF(L483=7,9,IF(L483=8,8,0))))))))+IF(L483&lt;=8,0,IF(L483&lt;=16,6,0))-IF(L483&lt;=8,0,IF(L483&lt;=16,(L483-9)*0.17,0)),0)+IF(F483="JEOF",IF(L483=1,34,IF(L483=2,26.04,IF(L483=3,20.6,IF(L483=4,12,IF(L483=5,11,IF(L483=6,10,IF(L483=7,9,IF(L483=8,8,0))))))))+IF(L483&lt;=8,0,IF(L483&lt;=16,6,0))-IF(L483&lt;=8,0,IF(L483&lt;=16,(L483-9)*0.17,0)),0)+IF(F483="JnPČ",IF(L483=1,51,IF(L483=2,35.7,IF(L483=3,27,IF(L483=4,19.5,IF(L483=5,18,IF(L483=6,16.5,IF(L483=7,15,IF(L483=8,13.5,0))))))))+IF(L483&lt;=8,0,IF(L483&lt;=16,10,0))-IF(L483&lt;=8,0,IF(L483&lt;=16,(L483-9)*0.255,0)),0)+IF(F483="JnEČ",IF(L483=1,25.5,IF(L483=2,19.53,IF(L483=3,15.48,IF(L483=4,9,IF(L483=5,8.25,IF(L483=6,7.5,IF(L483=7,6.75,IF(L483=8,6,0))))))))+IF(L483&lt;=8,0,IF(L483&lt;=16,5,0))-IF(L483&lt;=8,0,IF(L483&lt;=16,(L483-9)*0.1275,0)),0)+IF(F483="JčPČ",IF(L483=1,21.25,IF(L483=2,14.5,IF(L483=3,11.5,IF(L483=4,7,IF(L483=5,6.5,IF(L483=6,6,IF(L483=7,5.5,IF(L483=8,5,0))))))))+IF(L483&lt;=8,0,IF(L483&lt;=16,4,0))-IF(L483&lt;=8,0,IF(L483&lt;=16,(L483-9)*0.10625,0)),0)+IF(F483="JčEČ",IF(L483=1,17,IF(L483=2,13.02,IF(L483=3,10.32,IF(L483=4,6,IF(L483=5,5.5,IF(L483=6,5,IF(L483=7,4.5,IF(L483=8,4,0))))))))+IF(L483&lt;=8,0,IF(L483&lt;=16,3,0))-IF(L483&lt;=8,0,IF(L483&lt;=16,(L483-9)*0.085,0)),0)+IF(F483="NEAK",IF(L483=1,11.48,IF(L483=2,8.79,IF(L483=3,6.97,IF(L483=4,4.05,IF(L483=5,3.71,IF(L483=6,3.38,IF(L483=7,3.04,IF(L483=8,2.7,0))))))))+IF(L483&lt;=8,0,IF(L483&lt;=16,2,IF(L483&lt;=24,1.3,0)))-IF(L483&lt;=8,0,IF(L483&lt;=16,(L483-9)*0.0574,IF(L483&lt;=24,(L483-17)*0.0574,0))),0))*IF(L483&lt;0,1,IF(OR(F483="PČ",F483="PŽ",F483="PT"),IF(J483&lt;32,J483/32,1),1))* IF(L483&lt;0,1,IF(OR(F483="EČ",F483="EŽ",F483="JOŽ",F483="JPČ",F483="NEAK"),IF(J483&lt;24,J483/24,1),1))*IF(L483&lt;0,1,IF(OR(F483="PČneol",F483="JEČ",F483="JEOF",F483="JnPČ",F483="JnEČ",F483="JčPČ",F483="JčEČ"),IF(J483&lt;16,J483/16,1),1))*IF(L483&lt;0,1,IF(F483="EČneol",IF(J483&lt;8,J483/8,1),1))</f>
        <v>51.69</v>
      </c>
      <c r="O483" s="9">
        <f t="shared" ref="O483:O486" si="277">IF(F483="OŽ",N483,IF(H483="Ne",IF(J483*0.3&lt;J483-L483,N483,0),IF(J483*0.1&lt;J483-L483,N483,0)))</f>
        <v>51.69</v>
      </c>
      <c r="P483" s="4">
        <f t="shared" ref="P483:P486" si="278">IF(O483=0,0,IF(F483="OŽ",IF(L483&gt;35,0,IF(J483&gt;35,(36-L483)*1.836,((36-L483)-(36-J483))*1.836)),0)+IF(F483="PČ",IF(L483&gt;31,0,IF(J483&gt;31,(32-L483)*1.347,((32-L483)-(32-J483))*1.347)),0)+ IF(F483="PČneol",IF(L483&gt;15,0,IF(J483&gt;15,(16-L483)*0.255,((16-L483)-(16-J483))*0.255)),0)+IF(F483="PŽ",IF(L483&gt;31,0,IF(J483&gt;31,(32-L483)*0.255,((32-L483)-(32-J483))*0.255)),0)+IF(F483="EČ",IF(L483&gt;23,0,IF(J483&gt;23,(24-L483)*0.612,((24-L483)-(24-J483))*0.612)),0)+IF(F483="EČneol",IF(L483&gt;7,0,IF(J483&gt;7,(8-L483)*0.204,((8-L483)-(8-J483))*0.204)),0)+IF(F483="EŽ",IF(L483&gt;23,0,IF(J483&gt;23,(24-L483)*0.204,((24-L483)-(24-J483))*0.204)),0)+IF(F483="PT",IF(L483&gt;31,0,IF(J483&gt;31,(32-L483)*0.204,((32-L483)-(32-J483))*0.204)),0)+IF(F483="JOŽ",IF(L483&gt;23,0,IF(J483&gt;23,(24-L483)*0.255,((24-L483)-(24-J483))*0.255)),0)+IF(F483="JPČ",IF(L483&gt;23,0,IF(J483&gt;23,(24-L483)*0.204,((24-L483)-(24-J483))*0.204)),0)+IF(F483="JEČ",IF(L483&gt;15,0,IF(J483&gt;15,(16-L483)*0.102,((16-L483)-(16-J483))*0.102)),0)+IF(F483="JEOF",IF(L483&gt;15,0,IF(J483&gt;15,(16-L483)*0.102,((16-L483)-(16-J483))*0.102)),0)+IF(F483="JnPČ",IF(L483&gt;15,0,IF(J483&gt;15,(16-L483)*0.153,((16-L483)-(16-J483))*0.153)),0)+IF(F483="JnEČ",IF(L483&gt;15,0,IF(J483&gt;15,(16-L483)*0.0765,((16-L483)-(16-J483))*0.0765)),0)+IF(F483="JčPČ",IF(L483&gt;15,0,IF(J483&gt;15,(16-L483)*0.06375,((16-L483)-(16-J483))*0.06375)),0)+IF(F483="JčEČ",IF(L483&gt;15,0,IF(J483&gt;15,(16-L483)*0.051,((16-L483)-(16-J483))*0.051)),0)+IF(F483="NEAK",IF(L483&gt;23,0,IF(J483&gt;23,(24-L483)*0.03444,((24-L483)-(24-J483))*0.03444)),0))</f>
        <v>1.224</v>
      </c>
      <c r="Q483" s="11">
        <f t="shared" ref="Q483:Q486" si="279">IF(ISERROR(P483*100/N483),0,(P483*100/N483))</f>
        <v>2.3679628554846199</v>
      </c>
      <c r="R483" s="10">
        <f t="shared" ref="R483:R486" si="280">IF(Q483&lt;=30,O483+P483,O483+O483*0.3)*IF(G483=1,0.4,IF(G483=2,0.75,IF(G483="1 (kas 4 m. 1 k. nerengiamos)",0.52,1)))*IF(D483="olimpinė",1,IF(M483="Ne",0.5,1))*IF(OR(A$5="Lietuvos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federacija"),IF(OR(J483&lt;8,K483&lt;16),0,1),1)*E483*IF(I483&lt;=1,1,1/I483)*IF(OR(A$5="Lietuvos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42.331199999999995</v>
      </c>
    </row>
    <row r="484" spans="1:18" s="8" customFormat="1">
      <c r="A484" s="63">
        <v>2</v>
      </c>
      <c r="B484" s="63" t="s">
        <v>33</v>
      </c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3">
        <f t="shared" si="276"/>
        <v>0</v>
      </c>
      <c r="O484" s="9">
        <f t="shared" si="277"/>
        <v>0</v>
      </c>
      <c r="P484" s="4">
        <f t="shared" si="278"/>
        <v>0</v>
      </c>
      <c r="Q484" s="11">
        <f t="shared" si="279"/>
        <v>0</v>
      </c>
      <c r="R484" s="10">
        <f t="shared" si="280"/>
        <v>0</v>
      </c>
    </row>
    <row r="485" spans="1:18" s="8" customFormat="1">
      <c r="A485" s="63">
        <v>3</v>
      </c>
      <c r="B485" s="63" t="s">
        <v>34</v>
      </c>
      <c r="C485" s="63" t="s">
        <v>29</v>
      </c>
      <c r="D485" s="63" t="s">
        <v>30</v>
      </c>
      <c r="E485" s="63">
        <v>2</v>
      </c>
      <c r="F485" s="63" t="s">
        <v>99</v>
      </c>
      <c r="G485" s="63">
        <v>1</v>
      </c>
      <c r="H485" s="63" t="s">
        <v>32</v>
      </c>
      <c r="I485" s="63"/>
      <c r="J485" s="63">
        <v>61</v>
      </c>
      <c r="K485" s="63">
        <v>34</v>
      </c>
      <c r="L485" s="63">
        <v>4</v>
      </c>
      <c r="M485" s="63" t="s">
        <v>43</v>
      </c>
      <c r="N485" s="3">
        <f t="shared" si="276"/>
        <v>13</v>
      </c>
      <c r="O485" s="9">
        <f t="shared" si="277"/>
        <v>13</v>
      </c>
      <c r="P485" s="4">
        <f t="shared" si="278"/>
        <v>0.81599999999999995</v>
      </c>
      <c r="Q485" s="11">
        <f t="shared" si="279"/>
        <v>6.2769230769230768</v>
      </c>
      <c r="R485" s="10">
        <f t="shared" si="280"/>
        <v>5.5264000000000006</v>
      </c>
    </row>
    <row r="486" spans="1:18" s="8" customFormat="1">
      <c r="A486" s="63">
        <v>4</v>
      </c>
      <c r="B486" s="63" t="s">
        <v>35</v>
      </c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3">
        <f t="shared" si="276"/>
        <v>0</v>
      </c>
      <c r="O486" s="9">
        <f t="shared" si="277"/>
        <v>0</v>
      </c>
      <c r="P486" s="4">
        <f t="shared" si="278"/>
        <v>0</v>
      </c>
      <c r="Q486" s="11">
        <f t="shared" si="279"/>
        <v>0</v>
      </c>
      <c r="R486" s="10">
        <f t="shared" si="280"/>
        <v>0</v>
      </c>
    </row>
    <row r="487" spans="1:18" s="8" customFormat="1">
      <c r="A487" s="75" t="s">
        <v>36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7"/>
      <c r="R487" s="10">
        <f>SUM(R483:R486)</f>
        <v>47.857599999999998</v>
      </c>
    </row>
    <row r="488" spans="1:18" s="8" customFormat="1" ht="15.75">
      <c r="A488" s="24" t="s">
        <v>227</v>
      </c>
      <c r="B488" s="24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6"/>
    </row>
    <row r="489" spans="1:18" s="8" customFormat="1">
      <c r="A489" s="49" t="s">
        <v>48</v>
      </c>
      <c r="B489" s="49"/>
      <c r="C489" s="49"/>
      <c r="D489" s="49"/>
      <c r="E489" s="49"/>
      <c r="F489" s="49"/>
      <c r="G489" s="49"/>
      <c r="H489" s="49"/>
      <c r="I489" s="49"/>
      <c r="J489" s="15"/>
      <c r="K489" s="15"/>
      <c r="L489" s="15"/>
      <c r="M489" s="15"/>
      <c r="N489" s="15"/>
      <c r="O489" s="15"/>
      <c r="P489" s="15"/>
      <c r="Q489" s="15"/>
      <c r="R489" s="16"/>
    </row>
    <row r="490" spans="1:18" s="8" customFormat="1">
      <c r="A490" s="49"/>
      <c r="B490" s="49"/>
      <c r="C490" s="49"/>
      <c r="D490" s="49"/>
      <c r="E490" s="49"/>
      <c r="F490" s="49"/>
      <c r="G490" s="49"/>
      <c r="H490" s="49"/>
      <c r="I490" s="49"/>
      <c r="J490" s="15"/>
      <c r="K490" s="15"/>
      <c r="L490" s="15"/>
      <c r="M490" s="15"/>
      <c r="N490" s="15"/>
      <c r="O490" s="15"/>
      <c r="P490" s="15"/>
      <c r="Q490" s="15"/>
      <c r="R490" s="16"/>
    </row>
    <row r="491" spans="1:18" s="8" customFormat="1">
      <c r="A491" s="69" t="s">
        <v>228</v>
      </c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59"/>
    </row>
    <row r="492" spans="1:18" s="8" customFormat="1" ht="18">
      <c r="A492" s="71" t="s">
        <v>27</v>
      </c>
      <c r="B492" s="72"/>
      <c r="C492" s="72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9"/>
    </row>
    <row r="493" spans="1:18" s="8" customFormat="1">
      <c r="A493" s="73" t="s">
        <v>229</v>
      </c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59"/>
    </row>
    <row r="494" spans="1:18" s="8" customFormat="1">
      <c r="A494" s="63">
        <v>1</v>
      </c>
      <c r="B494" s="63" t="s">
        <v>41</v>
      </c>
      <c r="C494" s="63" t="s">
        <v>42</v>
      </c>
      <c r="D494" s="63" t="s">
        <v>30</v>
      </c>
      <c r="E494" s="63">
        <v>2</v>
      </c>
      <c r="F494" s="63" t="s">
        <v>99</v>
      </c>
      <c r="G494" s="63">
        <v>1</v>
      </c>
      <c r="H494" s="63" t="s">
        <v>32</v>
      </c>
      <c r="I494" s="63"/>
      <c r="J494" s="63">
        <v>63</v>
      </c>
      <c r="K494" s="63">
        <v>35</v>
      </c>
      <c r="L494" s="63">
        <v>19</v>
      </c>
      <c r="M494" s="63" t="s">
        <v>32</v>
      </c>
      <c r="N494" s="3">
        <f t="shared" ref="N494:N497" si="281">(IF(F494="OŽ",IF(L494=1,550.8,IF(L494=2,426.38,IF(L494=3,342.14,IF(L494=4,181.44,IF(L494=5,168.48,IF(L494=6,155.52,IF(L494=7,148.5,IF(L494=8,144,0))))))))+IF(L494&lt;=8,0,IF(L494&lt;=16,137.7,IF(L494&lt;=24,108,IF(L494&lt;=32,80.1,IF(L494&lt;=36,52.2,0)))))-IF(L494&lt;=8,0,IF(L494&lt;=16,(L494-9)*2.754,IF(L494&lt;=24,(L494-17)* 2.754,IF(L494&lt;=32,(L494-25)* 2.754,IF(L494&lt;=36,(L494-33)*2.754,0))))),0)+IF(F494="PČ",IF(L494=1,449,IF(L494=2,314.6,IF(L494=3,238,IF(L494=4,172,IF(L494=5,159,IF(L494=6,145,IF(L494=7,132,IF(L494=8,119,0))))))))+IF(L494&lt;=8,0,IF(L494&lt;=16,88,IF(L494&lt;=24,55,IF(L494&lt;=32,22,0))))-IF(L494&lt;=8,0,IF(L494&lt;=16,(L494-9)*2.245,IF(L494&lt;=24,(L494-17)*2.245,IF(L494&lt;=32,(L494-25)*2.245,0)))),0)+IF(F494="PČneol",IF(L494=1,85,IF(L494=2,64.61,IF(L494=3,50.76,IF(L494=4,16.25,IF(L494=5,15,IF(L494=6,13.75,IF(L494=7,12.5,IF(L494=8,11.25,0))))))))+IF(L494&lt;=8,0,IF(L494&lt;=16,9,0))-IF(L494&lt;=8,0,IF(L494&lt;=16,(L494-9)*0.425,0)),0)+IF(F494="PŽ",IF(L494=1,85,IF(L494=2,59.5,IF(L494=3,45,IF(L494=4,32.5,IF(L494=5,30,IF(L494=6,27.5,IF(L494=7,25,IF(L494=8,22.5,0))))))))+IF(L494&lt;=8,0,IF(L494&lt;=16,19,IF(L494&lt;=24,13,IF(L494&lt;=32,8,0))))-IF(L494&lt;=8,0,IF(L494&lt;=16,(L494-9)*0.425,IF(L494&lt;=24,(L494-17)*0.425,IF(L494&lt;=32,(L494-25)*0.425,0)))),0)+IF(F494="EČ",IF(L494=1,204,IF(L494=2,156.24,IF(L494=3,123.84,IF(L494=4,72,IF(L494=5,66,IF(L494=6,60,IF(L494=7,54,IF(L494=8,48,0))))))))+IF(L494&lt;=8,0,IF(L494&lt;=16,40,IF(L494&lt;=24,25,0)))-IF(L494&lt;=8,0,IF(L494&lt;=16,(L494-9)*1.02,IF(L494&lt;=24,(L494-17)*1.02,0))),0)+IF(F494="EČneol",IF(L494=1,68,IF(L494=2,51.69,IF(L494=3,40.61,IF(L494=4,13,IF(L494=5,12,IF(L494=6,11,IF(L494=7,10,IF(L494=8,9,0)))))))))+IF(F494="EŽ",IF(L494=1,68,IF(L494=2,47.6,IF(L494=3,36,IF(L494=4,18,IF(L494=5,16.5,IF(L494=6,15,IF(L494=7,13.5,IF(L494=8,12,0))))))))+IF(L494&lt;=8,0,IF(L494&lt;=16,10,IF(L494&lt;=24,6,0)))-IF(L494&lt;=8,0,IF(L494&lt;=16,(L494-9)*0.34,IF(L494&lt;=24,(L494-17)*0.34,0))),0)+IF(F494="PT",IF(L494=1,68,IF(L494=2,52.08,IF(L494=3,41.28,IF(L494=4,24,IF(L494=5,22,IF(L494=6,20,IF(L494=7,18,IF(L494=8,16,0))))))))+IF(L494&lt;=8,0,IF(L494&lt;=16,13,IF(L494&lt;=24,9,IF(L494&lt;=32,4,0))))-IF(L494&lt;=8,0,IF(L494&lt;=16,(L494-9)*0.34,IF(L494&lt;=24,(L494-17)*0.34,IF(L494&lt;=32,(L494-25)*0.34,0)))),0)+IF(F494="JOŽ",IF(L494=1,85,IF(L494=2,59.5,IF(L494=3,45,IF(L494=4,32.5,IF(L494=5,30,IF(L494=6,27.5,IF(L494=7,25,IF(L494=8,22.5,0))))))))+IF(L494&lt;=8,0,IF(L494&lt;=16,19,IF(L494&lt;=24,13,0)))-IF(L494&lt;=8,0,IF(L494&lt;=16,(L494-9)*0.425,IF(L494&lt;=24,(L494-17)*0.425,0))),0)+IF(F494="JPČ",IF(L494=1,68,IF(L494=2,47.6,IF(L494=3,36,IF(L494=4,26,IF(L494=5,24,IF(L494=6,22,IF(L494=7,20,IF(L494=8,18,0))))))))+IF(L494&lt;=8,0,IF(L494&lt;=16,13,IF(L494&lt;=24,9,0)))-IF(L494&lt;=8,0,IF(L494&lt;=16,(L494-9)*0.34,IF(L494&lt;=24,(L494-17)*0.34,0))),0)+IF(F494="JEČ",IF(L494=1,34,IF(L494=2,26.04,IF(L494=3,20.6,IF(L494=4,12,IF(L494=5,11,IF(L494=6,10,IF(L494=7,9,IF(L494=8,8,0))))))))+IF(L494&lt;=8,0,IF(L494&lt;=16,6,0))-IF(L494&lt;=8,0,IF(L494&lt;=16,(L494-9)*0.17,0)),0)+IF(F494="JEOF",IF(L494=1,34,IF(L494=2,26.04,IF(L494=3,20.6,IF(L494=4,12,IF(L494=5,11,IF(L494=6,10,IF(L494=7,9,IF(L494=8,8,0))))))))+IF(L494&lt;=8,0,IF(L494&lt;=16,6,0))-IF(L494&lt;=8,0,IF(L494&lt;=16,(L494-9)*0.17,0)),0)+IF(F494="JnPČ",IF(L494=1,51,IF(L494=2,35.7,IF(L494=3,27,IF(L494=4,19.5,IF(L494=5,18,IF(L494=6,16.5,IF(L494=7,15,IF(L494=8,13.5,0))))))))+IF(L494&lt;=8,0,IF(L494&lt;=16,10,0))-IF(L494&lt;=8,0,IF(L494&lt;=16,(L494-9)*0.255,0)),0)+IF(F494="JnEČ",IF(L494=1,25.5,IF(L494=2,19.53,IF(L494=3,15.48,IF(L494=4,9,IF(L494=5,8.25,IF(L494=6,7.5,IF(L494=7,6.75,IF(L494=8,6,0))))))))+IF(L494&lt;=8,0,IF(L494&lt;=16,5,0))-IF(L494&lt;=8,0,IF(L494&lt;=16,(L494-9)*0.1275,0)),0)+IF(F494="JčPČ",IF(L494=1,21.25,IF(L494=2,14.5,IF(L494=3,11.5,IF(L494=4,7,IF(L494=5,6.5,IF(L494=6,6,IF(L494=7,5.5,IF(L494=8,5,0))))))))+IF(L494&lt;=8,0,IF(L494&lt;=16,4,0))-IF(L494&lt;=8,0,IF(L494&lt;=16,(L494-9)*0.10625,0)),0)+IF(F494="JčEČ",IF(L494=1,17,IF(L494=2,13.02,IF(L494=3,10.32,IF(L494=4,6,IF(L494=5,5.5,IF(L494=6,5,IF(L494=7,4.5,IF(L494=8,4,0))))))))+IF(L494&lt;=8,0,IF(L494&lt;=16,3,0))-IF(L494&lt;=8,0,IF(L494&lt;=16,(L494-9)*0.085,0)),0)+IF(F494="NEAK",IF(L494=1,11.48,IF(L494=2,8.79,IF(L494=3,6.97,IF(L494=4,4.05,IF(L494=5,3.71,IF(L494=6,3.38,IF(L494=7,3.04,IF(L494=8,2.7,0))))))))+IF(L494&lt;=8,0,IF(L494&lt;=16,2,IF(L494&lt;=24,1.3,0)))-IF(L494&lt;=8,0,IF(L494&lt;=16,(L494-9)*0.0574,IF(L494&lt;=24,(L494-17)*0.0574,0))),0))*IF(L494&lt;0,1,IF(OR(F494="PČ",F494="PŽ",F494="PT"),IF(J494&lt;32,J494/32,1),1))* IF(L494&lt;0,1,IF(OR(F494="EČ",F494="EŽ",F494="JOŽ",F494="JPČ",F494="NEAK"),IF(J494&lt;24,J494/24,1),1))*IF(L494&lt;0,1,IF(OR(F494="PČneol",F494="JEČ",F494="JEOF",F494="JnPČ",F494="JnEČ",F494="JčPČ",F494="JčEČ"),IF(J494&lt;16,J494/16,1),1))*IF(L494&lt;0,1,IF(F494="EČneol",IF(J494&lt;8,J494/8,1),1))</f>
        <v>0</v>
      </c>
      <c r="O494" s="9">
        <f t="shared" ref="O494:O497" si="282">IF(F494="OŽ",N494,IF(H494="Ne",IF(J494*0.3&lt;J494-L494,N494,0),IF(J494*0.1&lt;J494-L494,N494,0)))</f>
        <v>0</v>
      </c>
      <c r="P494" s="4">
        <f t="shared" ref="P494:P497" si="283">IF(O494=0,0,IF(F494="OŽ",IF(L494&gt;35,0,IF(J494&gt;35,(36-L494)*1.836,((36-L494)-(36-J494))*1.836)),0)+IF(F494="PČ",IF(L494&gt;31,0,IF(J494&gt;31,(32-L494)*1.347,((32-L494)-(32-J494))*1.347)),0)+ IF(F494="PČneol",IF(L494&gt;15,0,IF(J494&gt;15,(16-L494)*0.255,((16-L494)-(16-J494))*0.255)),0)+IF(F494="PŽ",IF(L494&gt;31,0,IF(J494&gt;31,(32-L494)*0.255,((32-L494)-(32-J494))*0.255)),0)+IF(F494="EČ",IF(L494&gt;23,0,IF(J494&gt;23,(24-L494)*0.612,((24-L494)-(24-J494))*0.612)),0)+IF(F494="EČneol",IF(L494&gt;7,0,IF(J494&gt;7,(8-L494)*0.204,((8-L494)-(8-J494))*0.204)),0)+IF(F494="EŽ",IF(L494&gt;23,0,IF(J494&gt;23,(24-L494)*0.204,((24-L494)-(24-J494))*0.204)),0)+IF(F494="PT",IF(L494&gt;31,0,IF(J494&gt;31,(32-L494)*0.204,((32-L494)-(32-J494))*0.204)),0)+IF(F494="JOŽ",IF(L494&gt;23,0,IF(J494&gt;23,(24-L494)*0.255,((24-L494)-(24-J494))*0.255)),0)+IF(F494="JPČ",IF(L494&gt;23,0,IF(J494&gt;23,(24-L494)*0.204,((24-L494)-(24-J494))*0.204)),0)+IF(F494="JEČ",IF(L494&gt;15,0,IF(J494&gt;15,(16-L494)*0.102,((16-L494)-(16-J494))*0.102)),0)+IF(F494="JEOF",IF(L494&gt;15,0,IF(J494&gt;15,(16-L494)*0.102,((16-L494)-(16-J494))*0.102)),0)+IF(F494="JnPČ",IF(L494&gt;15,0,IF(J494&gt;15,(16-L494)*0.153,((16-L494)-(16-J494))*0.153)),0)+IF(F494="JnEČ",IF(L494&gt;15,0,IF(J494&gt;15,(16-L494)*0.0765,((16-L494)-(16-J494))*0.0765)),0)+IF(F494="JčPČ",IF(L494&gt;15,0,IF(J494&gt;15,(16-L494)*0.06375,((16-L494)-(16-J494))*0.06375)),0)+IF(F494="JčEČ",IF(L494&gt;15,0,IF(J494&gt;15,(16-L494)*0.051,((16-L494)-(16-J494))*0.051)),0)+IF(F494="NEAK",IF(L494&gt;23,0,IF(J494&gt;23,(24-L494)*0.03444,((24-L494)-(24-J494))*0.03444)),0))</f>
        <v>0</v>
      </c>
      <c r="Q494" s="11">
        <f t="shared" ref="Q494:Q497" si="284">IF(ISERROR(P494*100/N494),0,(P494*100/N494))</f>
        <v>0</v>
      </c>
      <c r="R494" s="10">
        <f t="shared" ref="R494:R497" si="285">IF(Q494&lt;=30,O494+P494,O494+O494*0.3)*IF(G494=1,0.4,IF(G494=2,0.75,IF(G494="1 (kas 4 m. 1 k. nerengiamos)",0.52,1)))*IF(D494="olimpinė",1,IF(M494="Ne",0.5,1))*IF(OR(A$5="Lietuvos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federacija"),IF(OR(J494&lt;8,K494&lt;16),0,1),1)*E494*IF(I494&lt;=1,1,1/I494)*IF(OR(A$5="Lietuvos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5" spans="1:18" s="8" customFormat="1">
      <c r="A495" s="63">
        <v>2</v>
      </c>
      <c r="B495" s="63" t="s">
        <v>44</v>
      </c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3">
        <f t="shared" si="281"/>
        <v>0</v>
      </c>
      <c r="O495" s="9">
        <f t="shared" si="282"/>
        <v>0</v>
      </c>
      <c r="P495" s="4">
        <f t="shared" si="283"/>
        <v>0</v>
      </c>
      <c r="Q495" s="11">
        <f t="shared" si="284"/>
        <v>0</v>
      </c>
      <c r="R495" s="10">
        <f t="shared" si="285"/>
        <v>0</v>
      </c>
    </row>
    <row r="496" spans="1:18" s="8" customFormat="1">
      <c r="A496" s="63">
        <v>3</v>
      </c>
      <c r="B496" s="63" t="s">
        <v>230</v>
      </c>
      <c r="C496" s="63" t="s">
        <v>42</v>
      </c>
      <c r="D496" s="63" t="s">
        <v>30</v>
      </c>
      <c r="E496" s="63">
        <v>2</v>
      </c>
      <c r="F496" s="63" t="s">
        <v>99</v>
      </c>
      <c r="G496" s="63">
        <v>1</v>
      </c>
      <c r="H496" s="63" t="s">
        <v>32</v>
      </c>
      <c r="I496" s="63"/>
      <c r="J496" s="63">
        <v>63</v>
      </c>
      <c r="K496" s="63">
        <v>35</v>
      </c>
      <c r="L496" s="63">
        <v>41</v>
      </c>
      <c r="M496" s="63" t="s">
        <v>32</v>
      </c>
      <c r="N496" s="3">
        <f t="shared" si="281"/>
        <v>0</v>
      </c>
      <c r="O496" s="9">
        <f t="shared" si="282"/>
        <v>0</v>
      </c>
      <c r="P496" s="4">
        <f t="shared" si="283"/>
        <v>0</v>
      </c>
      <c r="Q496" s="11">
        <f t="shared" si="284"/>
        <v>0</v>
      </c>
      <c r="R496" s="10">
        <f t="shared" si="285"/>
        <v>0</v>
      </c>
    </row>
    <row r="497" spans="1:18" s="8" customFormat="1">
      <c r="A497" s="63">
        <v>4</v>
      </c>
      <c r="B497" s="63" t="s">
        <v>65</v>
      </c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3">
        <f t="shared" si="281"/>
        <v>0</v>
      </c>
      <c r="O497" s="9">
        <f t="shared" si="282"/>
        <v>0</v>
      </c>
      <c r="P497" s="4">
        <f t="shared" si="283"/>
        <v>0</v>
      </c>
      <c r="Q497" s="11">
        <f t="shared" si="284"/>
        <v>0</v>
      </c>
      <c r="R497" s="10">
        <f t="shared" si="285"/>
        <v>0</v>
      </c>
    </row>
    <row r="498" spans="1:18" s="8" customFormat="1">
      <c r="A498" s="75" t="s">
        <v>36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7"/>
      <c r="R498" s="10">
        <f>SUM(R494:R497)</f>
        <v>0</v>
      </c>
    </row>
    <row r="499" spans="1:18" s="8" customFormat="1" ht="15.75">
      <c r="A499" s="24" t="s">
        <v>231</v>
      </c>
      <c r="B499" s="2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6"/>
    </row>
    <row r="500" spans="1:18" s="8" customFormat="1">
      <c r="A500" s="49" t="s">
        <v>48</v>
      </c>
      <c r="B500" s="49"/>
      <c r="C500" s="49"/>
      <c r="D500" s="49"/>
      <c r="E500" s="49"/>
      <c r="F500" s="49"/>
      <c r="G500" s="49"/>
      <c r="H500" s="49"/>
      <c r="I500" s="49"/>
      <c r="J500" s="15"/>
      <c r="K500" s="15"/>
      <c r="L500" s="15"/>
      <c r="M500" s="15"/>
      <c r="N500" s="15"/>
      <c r="O500" s="15"/>
      <c r="P500" s="15"/>
      <c r="Q500" s="15"/>
      <c r="R500" s="16"/>
    </row>
    <row r="501" spans="1:18" s="8" customFormat="1">
      <c r="A501" s="49"/>
      <c r="B501" s="49"/>
      <c r="C501" s="49"/>
      <c r="D501" s="49"/>
      <c r="E501" s="49"/>
      <c r="F501" s="49"/>
      <c r="G501" s="49"/>
      <c r="H501" s="49"/>
      <c r="I501" s="49"/>
      <c r="J501" s="15"/>
      <c r="K501" s="15"/>
      <c r="L501" s="15"/>
      <c r="M501" s="15"/>
      <c r="N501" s="15"/>
      <c r="O501" s="15"/>
      <c r="P501" s="15"/>
      <c r="Q501" s="15"/>
      <c r="R501" s="16"/>
    </row>
    <row r="502" spans="1:18" s="8" customFormat="1">
      <c r="A502" s="69" t="s">
        <v>232</v>
      </c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59"/>
    </row>
    <row r="503" spans="1:18" s="8" customFormat="1" ht="18">
      <c r="A503" s="71" t="s">
        <v>27</v>
      </c>
      <c r="B503" s="72"/>
      <c r="C503" s="72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9"/>
    </row>
    <row r="504" spans="1:18" s="8" customFormat="1">
      <c r="A504" s="73" t="s">
        <v>233</v>
      </c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59"/>
    </row>
    <row r="505" spans="1:18" s="8" customFormat="1">
      <c r="A505" s="63">
        <v>1</v>
      </c>
      <c r="B505" s="63" t="s">
        <v>60</v>
      </c>
      <c r="C505" s="63" t="s">
        <v>52</v>
      </c>
      <c r="D505" s="63" t="s">
        <v>30</v>
      </c>
      <c r="E505" s="63">
        <v>2</v>
      </c>
      <c r="F505" s="63" t="s">
        <v>99</v>
      </c>
      <c r="G505" s="63">
        <v>1</v>
      </c>
      <c r="H505" s="63" t="s">
        <v>215</v>
      </c>
      <c r="I505" s="63"/>
      <c r="J505" s="63">
        <v>31</v>
      </c>
      <c r="K505" s="63">
        <v>31</v>
      </c>
      <c r="L505" s="63">
        <v>18</v>
      </c>
      <c r="M505" s="63" t="s">
        <v>32</v>
      </c>
      <c r="N505" s="3">
        <f t="shared" ref="N505:N508" si="286">(IF(F505="OŽ",IF(L505=1,550.8,IF(L505=2,426.38,IF(L505=3,342.14,IF(L505=4,181.44,IF(L505=5,168.48,IF(L505=6,155.52,IF(L505=7,148.5,IF(L505=8,144,0))))))))+IF(L505&lt;=8,0,IF(L505&lt;=16,137.7,IF(L505&lt;=24,108,IF(L505&lt;=32,80.1,IF(L505&lt;=36,52.2,0)))))-IF(L505&lt;=8,0,IF(L505&lt;=16,(L505-9)*2.754,IF(L505&lt;=24,(L505-17)* 2.754,IF(L505&lt;=32,(L505-25)* 2.754,IF(L505&lt;=36,(L505-33)*2.754,0))))),0)+IF(F505="PČ",IF(L505=1,449,IF(L505=2,314.6,IF(L505=3,238,IF(L505=4,172,IF(L505=5,159,IF(L505=6,145,IF(L505=7,132,IF(L505=8,119,0))))))))+IF(L505&lt;=8,0,IF(L505&lt;=16,88,IF(L505&lt;=24,55,IF(L505&lt;=32,22,0))))-IF(L505&lt;=8,0,IF(L505&lt;=16,(L505-9)*2.245,IF(L505&lt;=24,(L505-17)*2.245,IF(L505&lt;=32,(L505-25)*2.245,0)))),0)+IF(F505="PČneol",IF(L505=1,85,IF(L505=2,64.61,IF(L505=3,50.76,IF(L505=4,16.25,IF(L505=5,15,IF(L505=6,13.75,IF(L505=7,12.5,IF(L505=8,11.25,0))))))))+IF(L505&lt;=8,0,IF(L505&lt;=16,9,0))-IF(L505&lt;=8,0,IF(L505&lt;=16,(L505-9)*0.425,0)),0)+IF(F505="PŽ",IF(L505=1,85,IF(L505=2,59.5,IF(L505=3,45,IF(L505=4,32.5,IF(L505=5,30,IF(L505=6,27.5,IF(L505=7,25,IF(L505=8,22.5,0))))))))+IF(L505&lt;=8,0,IF(L505&lt;=16,19,IF(L505&lt;=24,13,IF(L505&lt;=32,8,0))))-IF(L505&lt;=8,0,IF(L505&lt;=16,(L505-9)*0.425,IF(L505&lt;=24,(L505-17)*0.425,IF(L505&lt;=32,(L505-25)*0.425,0)))),0)+IF(F505="EČ",IF(L505=1,204,IF(L505=2,156.24,IF(L505=3,123.84,IF(L505=4,72,IF(L505=5,66,IF(L505=6,60,IF(L505=7,54,IF(L505=8,48,0))))))))+IF(L505&lt;=8,0,IF(L505&lt;=16,40,IF(L505&lt;=24,25,0)))-IF(L505&lt;=8,0,IF(L505&lt;=16,(L505-9)*1.02,IF(L505&lt;=24,(L505-17)*1.02,0))),0)+IF(F505="EČneol",IF(L505=1,68,IF(L505=2,51.69,IF(L505=3,40.61,IF(L505=4,13,IF(L505=5,12,IF(L505=6,11,IF(L505=7,10,IF(L505=8,9,0)))))))))+IF(F505="EŽ",IF(L505=1,68,IF(L505=2,47.6,IF(L505=3,36,IF(L505=4,18,IF(L505=5,16.5,IF(L505=6,15,IF(L505=7,13.5,IF(L505=8,12,0))))))))+IF(L505&lt;=8,0,IF(L505&lt;=16,10,IF(L505&lt;=24,6,0)))-IF(L505&lt;=8,0,IF(L505&lt;=16,(L505-9)*0.34,IF(L505&lt;=24,(L505-17)*0.34,0))),0)+IF(F505="PT",IF(L505=1,68,IF(L505=2,52.08,IF(L505=3,41.28,IF(L505=4,24,IF(L505=5,22,IF(L505=6,20,IF(L505=7,18,IF(L505=8,16,0))))))))+IF(L505&lt;=8,0,IF(L505&lt;=16,13,IF(L505&lt;=24,9,IF(L505&lt;=32,4,0))))-IF(L505&lt;=8,0,IF(L505&lt;=16,(L505-9)*0.34,IF(L505&lt;=24,(L505-17)*0.34,IF(L505&lt;=32,(L505-25)*0.34,0)))),0)+IF(F505="JOŽ",IF(L505=1,85,IF(L505=2,59.5,IF(L505=3,45,IF(L505=4,32.5,IF(L505=5,30,IF(L505=6,27.5,IF(L505=7,25,IF(L505=8,22.5,0))))))))+IF(L505&lt;=8,0,IF(L505&lt;=16,19,IF(L505&lt;=24,13,0)))-IF(L505&lt;=8,0,IF(L505&lt;=16,(L505-9)*0.425,IF(L505&lt;=24,(L505-17)*0.425,0))),0)+IF(F505="JPČ",IF(L505=1,68,IF(L505=2,47.6,IF(L505=3,36,IF(L505=4,26,IF(L505=5,24,IF(L505=6,22,IF(L505=7,20,IF(L505=8,18,0))))))))+IF(L505&lt;=8,0,IF(L505&lt;=16,13,IF(L505&lt;=24,9,0)))-IF(L505&lt;=8,0,IF(L505&lt;=16,(L505-9)*0.34,IF(L505&lt;=24,(L505-17)*0.34,0))),0)+IF(F505="JEČ",IF(L505=1,34,IF(L505=2,26.04,IF(L505=3,20.6,IF(L505=4,12,IF(L505=5,11,IF(L505=6,10,IF(L505=7,9,IF(L505=8,8,0))))))))+IF(L505&lt;=8,0,IF(L505&lt;=16,6,0))-IF(L505&lt;=8,0,IF(L505&lt;=16,(L505-9)*0.17,0)),0)+IF(F505="JEOF",IF(L505=1,34,IF(L505=2,26.04,IF(L505=3,20.6,IF(L505=4,12,IF(L505=5,11,IF(L505=6,10,IF(L505=7,9,IF(L505=8,8,0))))))))+IF(L505&lt;=8,0,IF(L505&lt;=16,6,0))-IF(L505&lt;=8,0,IF(L505&lt;=16,(L505-9)*0.17,0)),0)+IF(F505="JnPČ",IF(L505=1,51,IF(L505=2,35.7,IF(L505=3,27,IF(L505=4,19.5,IF(L505=5,18,IF(L505=6,16.5,IF(L505=7,15,IF(L505=8,13.5,0))))))))+IF(L505&lt;=8,0,IF(L505&lt;=16,10,0))-IF(L505&lt;=8,0,IF(L505&lt;=16,(L505-9)*0.255,0)),0)+IF(F505="JnEČ",IF(L505=1,25.5,IF(L505=2,19.53,IF(L505=3,15.48,IF(L505=4,9,IF(L505=5,8.25,IF(L505=6,7.5,IF(L505=7,6.75,IF(L505=8,6,0))))))))+IF(L505&lt;=8,0,IF(L505&lt;=16,5,0))-IF(L505&lt;=8,0,IF(L505&lt;=16,(L505-9)*0.1275,0)),0)+IF(F505="JčPČ",IF(L505=1,21.25,IF(L505=2,14.5,IF(L505=3,11.5,IF(L505=4,7,IF(L505=5,6.5,IF(L505=6,6,IF(L505=7,5.5,IF(L505=8,5,0))))))))+IF(L505&lt;=8,0,IF(L505&lt;=16,4,0))-IF(L505&lt;=8,0,IF(L505&lt;=16,(L505-9)*0.10625,0)),0)+IF(F505="JčEČ",IF(L505=1,17,IF(L505=2,13.02,IF(L505=3,10.32,IF(L505=4,6,IF(L505=5,5.5,IF(L505=6,5,IF(L505=7,4.5,IF(L505=8,4,0))))))))+IF(L505&lt;=8,0,IF(L505&lt;=16,3,0))-IF(L505&lt;=8,0,IF(L505&lt;=16,(L505-9)*0.085,0)),0)+IF(F505="NEAK",IF(L505=1,11.48,IF(L505=2,8.79,IF(L505=3,6.97,IF(L505=4,4.05,IF(L505=5,3.71,IF(L505=6,3.38,IF(L505=7,3.04,IF(L505=8,2.7,0))))))))+IF(L505&lt;=8,0,IF(L505&lt;=16,2,IF(L505&lt;=24,1.3,0)))-IF(L505&lt;=8,0,IF(L505&lt;=16,(L505-9)*0.0574,IF(L505&lt;=24,(L505-17)*0.0574,0))),0))*IF(L505&lt;0,1,IF(OR(F505="PČ",F505="PŽ",F505="PT"),IF(J505&lt;32,J505/32,1),1))* IF(L505&lt;0,1,IF(OR(F505="EČ",F505="EŽ",F505="JOŽ",F505="JPČ",F505="NEAK"),IF(J505&lt;24,J505/24,1),1))*IF(L505&lt;0,1,IF(OR(F505="PČneol",F505="JEČ",F505="JEOF",F505="JnPČ",F505="JnEČ",F505="JčPČ",F505="JčEČ"),IF(J505&lt;16,J505/16,1),1))*IF(L505&lt;0,1,IF(F505="EČneol",IF(J505&lt;8,J505/8,1),1))</f>
        <v>0</v>
      </c>
      <c r="O505" s="9">
        <f t="shared" ref="O505:O508" si="287">IF(F505="OŽ",N505,IF(H505="Ne",IF(J505*0.3&lt;J505-L505,N505,0),IF(J505*0.1&lt;J505-L505,N505,0)))</f>
        <v>0</v>
      </c>
      <c r="P505" s="4">
        <f t="shared" ref="P505:P508" si="288">IF(O505=0,0,IF(F505="OŽ",IF(L505&gt;35,0,IF(J505&gt;35,(36-L505)*1.836,((36-L505)-(36-J505))*1.836)),0)+IF(F505="PČ",IF(L505&gt;31,0,IF(J505&gt;31,(32-L505)*1.347,((32-L505)-(32-J505))*1.347)),0)+ IF(F505="PČneol",IF(L505&gt;15,0,IF(J505&gt;15,(16-L505)*0.255,((16-L505)-(16-J505))*0.255)),0)+IF(F505="PŽ",IF(L505&gt;31,0,IF(J505&gt;31,(32-L505)*0.255,((32-L505)-(32-J505))*0.255)),0)+IF(F505="EČ",IF(L505&gt;23,0,IF(J505&gt;23,(24-L505)*0.612,((24-L505)-(24-J505))*0.612)),0)+IF(F505="EČneol",IF(L505&gt;7,0,IF(J505&gt;7,(8-L505)*0.204,((8-L505)-(8-J505))*0.204)),0)+IF(F505="EŽ",IF(L505&gt;23,0,IF(J505&gt;23,(24-L505)*0.204,((24-L505)-(24-J505))*0.204)),0)+IF(F505="PT",IF(L505&gt;31,0,IF(J505&gt;31,(32-L505)*0.204,((32-L505)-(32-J505))*0.204)),0)+IF(F505="JOŽ",IF(L505&gt;23,0,IF(J505&gt;23,(24-L505)*0.255,((24-L505)-(24-J505))*0.255)),0)+IF(F505="JPČ",IF(L505&gt;23,0,IF(J505&gt;23,(24-L505)*0.204,((24-L505)-(24-J505))*0.204)),0)+IF(F505="JEČ",IF(L505&gt;15,0,IF(J505&gt;15,(16-L505)*0.102,((16-L505)-(16-J505))*0.102)),0)+IF(F505="JEOF",IF(L505&gt;15,0,IF(J505&gt;15,(16-L505)*0.102,((16-L505)-(16-J505))*0.102)),0)+IF(F505="JnPČ",IF(L505&gt;15,0,IF(J505&gt;15,(16-L505)*0.153,((16-L505)-(16-J505))*0.153)),0)+IF(F505="JnEČ",IF(L505&gt;15,0,IF(J505&gt;15,(16-L505)*0.0765,((16-L505)-(16-J505))*0.0765)),0)+IF(F505="JčPČ",IF(L505&gt;15,0,IF(J505&gt;15,(16-L505)*0.06375,((16-L505)-(16-J505))*0.06375)),0)+IF(F505="JčEČ",IF(L505&gt;15,0,IF(J505&gt;15,(16-L505)*0.051,((16-L505)-(16-J505))*0.051)),0)+IF(F505="NEAK",IF(L505&gt;23,0,IF(J505&gt;23,(24-L505)*0.03444,((24-L505)-(24-J505))*0.03444)),0))</f>
        <v>0</v>
      </c>
      <c r="Q505" s="11">
        <f t="shared" ref="Q505:Q508" si="289">IF(ISERROR(P505*100/N505),0,(P505*100/N505))</f>
        <v>0</v>
      </c>
      <c r="R505" s="10">
        <f t="shared" ref="R505:R508" si="290">IF(Q505&lt;=30,O505+P505,O505+O505*0.3)*IF(G505=1,0.4,IF(G505=2,0.75,IF(G505="1 (kas 4 m. 1 k. nerengiamos)",0.52,1)))*IF(D505="olimpinė",1,IF(M505="Ne",0.5,1))*IF(OR(A$5="Lietuvos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federacija"),IF(OR(J505&lt;8,K505&lt;16),0,1),1)*E505*IF(I505&lt;=1,1,1/I505)*IF(OR(A$5="Lietuvos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06" spans="1:18" s="8" customFormat="1">
      <c r="A506" s="63">
        <v>2</v>
      </c>
      <c r="B506" s="63" t="s">
        <v>234</v>
      </c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3">
        <f t="shared" si="286"/>
        <v>0</v>
      </c>
      <c r="O506" s="9">
        <f t="shared" si="287"/>
        <v>0</v>
      </c>
      <c r="P506" s="4">
        <f t="shared" si="288"/>
        <v>0</v>
      </c>
      <c r="Q506" s="11">
        <f t="shared" si="289"/>
        <v>0</v>
      </c>
      <c r="R506" s="10">
        <f t="shared" si="290"/>
        <v>0</v>
      </c>
    </row>
    <row r="507" spans="1:18" s="8" customFormat="1">
      <c r="A507" s="63">
        <v>3</v>
      </c>
      <c r="B507" s="63"/>
      <c r="C507" s="12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3">
        <f t="shared" si="286"/>
        <v>0</v>
      </c>
      <c r="O507" s="9">
        <f t="shared" si="287"/>
        <v>0</v>
      </c>
      <c r="P507" s="4">
        <f t="shared" si="288"/>
        <v>0</v>
      </c>
      <c r="Q507" s="11">
        <f t="shared" si="289"/>
        <v>0</v>
      </c>
      <c r="R507" s="10">
        <f t="shared" si="290"/>
        <v>0</v>
      </c>
    </row>
    <row r="508" spans="1:18" s="8" customFormat="1">
      <c r="A508" s="63">
        <v>4</v>
      </c>
      <c r="B508" s="63"/>
      <c r="C508" s="12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3">
        <f t="shared" si="286"/>
        <v>0</v>
      </c>
      <c r="O508" s="9">
        <f t="shared" si="287"/>
        <v>0</v>
      </c>
      <c r="P508" s="4">
        <f t="shared" si="288"/>
        <v>0</v>
      </c>
      <c r="Q508" s="11">
        <f t="shared" si="289"/>
        <v>0</v>
      </c>
      <c r="R508" s="10">
        <f t="shared" si="290"/>
        <v>0</v>
      </c>
    </row>
    <row r="509" spans="1:18" s="8" customFormat="1">
      <c r="A509" s="75" t="s">
        <v>36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7"/>
      <c r="R509" s="10">
        <f>SUM(R505:R508)</f>
        <v>0</v>
      </c>
    </row>
    <row r="510" spans="1:18" s="8" customFormat="1" ht="15.75">
      <c r="A510" s="24" t="s">
        <v>235</v>
      </c>
      <c r="B510" s="24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 s="8" customFormat="1">
      <c r="A511" s="49" t="s">
        <v>48</v>
      </c>
      <c r="B511" s="49"/>
      <c r="C511" s="49"/>
      <c r="D511" s="49"/>
      <c r="E511" s="49"/>
      <c r="F511" s="49"/>
      <c r="G511" s="49"/>
      <c r="H511" s="49"/>
      <c r="I511" s="49"/>
      <c r="J511" s="15"/>
      <c r="K511" s="15"/>
      <c r="L511" s="15"/>
      <c r="M511" s="15"/>
      <c r="N511" s="15"/>
      <c r="O511" s="15"/>
      <c r="P511" s="15"/>
      <c r="Q511" s="15"/>
      <c r="R511" s="16"/>
    </row>
    <row r="512" spans="1:18" s="8" customFormat="1">
      <c r="A512" s="49"/>
      <c r="B512" s="49"/>
      <c r="C512" s="49"/>
      <c r="D512" s="49"/>
      <c r="E512" s="49"/>
      <c r="F512" s="49"/>
      <c r="G512" s="49"/>
      <c r="H512" s="49"/>
      <c r="I512" s="49"/>
      <c r="J512" s="15"/>
      <c r="K512" s="15"/>
      <c r="L512" s="15"/>
      <c r="M512" s="15"/>
      <c r="N512" s="15"/>
      <c r="O512" s="15"/>
      <c r="P512" s="15"/>
      <c r="Q512" s="15"/>
      <c r="R512" s="16"/>
    </row>
    <row r="513" spans="1:18" s="8" customFormat="1">
      <c r="A513" s="69" t="s">
        <v>236</v>
      </c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59"/>
    </row>
    <row r="514" spans="1:18" s="8" customFormat="1" ht="18">
      <c r="A514" s="71" t="s">
        <v>27</v>
      </c>
      <c r="B514" s="72"/>
      <c r="C514" s="72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9"/>
    </row>
    <row r="515" spans="1:18" s="8" customFormat="1">
      <c r="A515" s="73" t="s">
        <v>237</v>
      </c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59"/>
    </row>
    <row r="516" spans="1:18" s="8" customFormat="1">
      <c r="A516" s="63">
        <v>1</v>
      </c>
      <c r="B516" s="63" t="s">
        <v>130</v>
      </c>
      <c r="C516" s="63" t="s">
        <v>29</v>
      </c>
      <c r="D516" s="63" t="s">
        <v>30</v>
      </c>
      <c r="E516" s="63">
        <v>2</v>
      </c>
      <c r="F516" s="63" t="s">
        <v>108</v>
      </c>
      <c r="G516" s="63">
        <v>1</v>
      </c>
      <c r="H516" s="63" t="s">
        <v>32</v>
      </c>
      <c r="I516" s="63"/>
      <c r="J516" s="63">
        <v>56</v>
      </c>
      <c r="K516" s="63">
        <v>31</v>
      </c>
      <c r="L516" s="63">
        <v>8</v>
      </c>
      <c r="M516" s="63" t="s">
        <v>32</v>
      </c>
      <c r="N516" s="3">
        <f t="shared" ref="N516:N519" si="291">(IF(F516="OŽ",IF(L516=1,550.8,IF(L516=2,426.38,IF(L516=3,342.14,IF(L516=4,181.44,IF(L516=5,168.48,IF(L516=6,155.52,IF(L516=7,148.5,IF(L516=8,144,0))))))))+IF(L516&lt;=8,0,IF(L516&lt;=16,137.7,IF(L516&lt;=24,108,IF(L516&lt;=32,80.1,IF(L516&lt;=36,52.2,0)))))-IF(L516&lt;=8,0,IF(L516&lt;=16,(L516-9)*2.754,IF(L516&lt;=24,(L516-17)* 2.754,IF(L516&lt;=32,(L516-25)* 2.754,IF(L516&lt;=36,(L516-33)*2.754,0))))),0)+IF(F516="PČ",IF(L516=1,449,IF(L516=2,314.6,IF(L516=3,238,IF(L516=4,172,IF(L516=5,159,IF(L516=6,145,IF(L516=7,132,IF(L516=8,119,0))))))))+IF(L516&lt;=8,0,IF(L516&lt;=16,88,IF(L516&lt;=24,55,IF(L516&lt;=32,22,0))))-IF(L516&lt;=8,0,IF(L516&lt;=16,(L516-9)*2.245,IF(L516&lt;=24,(L516-17)*2.245,IF(L516&lt;=32,(L516-25)*2.245,0)))),0)+IF(F516="PČneol",IF(L516=1,85,IF(L516=2,64.61,IF(L516=3,50.76,IF(L516=4,16.25,IF(L516=5,15,IF(L516=6,13.75,IF(L516=7,12.5,IF(L516=8,11.25,0))))))))+IF(L516&lt;=8,0,IF(L516&lt;=16,9,0))-IF(L516&lt;=8,0,IF(L516&lt;=16,(L516-9)*0.425,0)),0)+IF(F516="PŽ",IF(L516=1,85,IF(L516=2,59.5,IF(L516=3,45,IF(L516=4,32.5,IF(L516=5,30,IF(L516=6,27.5,IF(L516=7,25,IF(L516=8,22.5,0))))))))+IF(L516&lt;=8,0,IF(L516&lt;=16,19,IF(L516&lt;=24,13,IF(L516&lt;=32,8,0))))-IF(L516&lt;=8,0,IF(L516&lt;=16,(L516-9)*0.425,IF(L516&lt;=24,(L516-17)*0.425,IF(L516&lt;=32,(L516-25)*0.425,0)))),0)+IF(F516="EČ",IF(L516=1,204,IF(L516=2,156.24,IF(L516=3,123.84,IF(L516=4,72,IF(L516=5,66,IF(L516=6,60,IF(L516=7,54,IF(L516=8,48,0))))))))+IF(L516&lt;=8,0,IF(L516&lt;=16,40,IF(L516&lt;=24,25,0)))-IF(L516&lt;=8,0,IF(L516&lt;=16,(L516-9)*1.02,IF(L516&lt;=24,(L516-17)*1.02,0))),0)+IF(F516="EČneol",IF(L516=1,68,IF(L516=2,51.69,IF(L516=3,40.61,IF(L516=4,13,IF(L516=5,12,IF(L516=6,11,IF(L516=7,10,IF(L516=8,9,0)))))))))+IF(F516="EŽ",IF(L516=1,68,IF(L516=2,47.6,IF(L516=3,36,IF(L516=4,18,IF(L516=5,16.5,IF(L516=6,15,IF(L516=7,13.5,IF(L516=8,12,0))))))))+IF(L516&lt;=8,0,IF(L516&lt;=16,10,IF(L516&lt;=24,6,0)))-IF(L516&lt;=8,0,IF(L516&lt;=16,(L516-9)*0.34,IF(L516&lt;=24,(L516-17)*0.34,0))),0)+IF(F516="PT",IF(L516=1,68,IF(L516=2,52.08,IF(L516=3,41.28,IF(L516=4,24,IF(L516=5,22,IF(L516=6,20,IF(L516=7,18,IF(L516=8,16,0))))))))+IF(L516&lt;=8,0,IF(L516&lt;=16,13,IF(L516&lt;=24,9,IF(L516&lt;=32,4,0))))-IF(L516&lt;=8,0,IF(L516&lt;=16,(L516-9)*0.34,IF(L516&lt;=24,(L516-17)*0.34,IF(L516&lt;=32,(L516-25)*0.34,0)))),0)+IF(F516="JOŽ",IF(L516=1,85,IF(L516=2,59.5,IF(L516=3,45,IF(L516=4,32.5,IF(L516=5,30,IF(L516=6,27.5,IF(L516=7,25,IF(L516=8,22.5,0))))))))+IF(L516&lt;=8,0,IF(L516&lt;=16,19,IF(L516&lt;=24,13,0)))-IF(L516&lt;=8,0,IF(L516&lt;=16,(L516-9)*0.425,IF(L516&lt;=24,(L516-17)*0.425,0))),0)+IF(F516="JPČ",IF(L516=1,68,IF(L516=2,47.6,IF(L516=3,36,IF(L516=4,26,IF(L516=5,24,IF(L516=6,22,IF(L516=7,20,IF(L516=8,18,0))))))))+IF(L516&lt;=8,0,IF(L516&lt;=16,13,IF(L516&lt;=24,9,0)))-IF(L516&lt;=8,0,IF(L516&lt;=16,(L516-9)*0.34,IF(L516&lt;=24,(L516-17)*0.34,0))),0)+IF(F516="JEČ",IF(L516=1,34,IF(L516=2,26.04,IF(L516=3,20.6,IF(L516=4,12,IF(L516=5,11,IF(L516=6,10,IF(L516=7,9,IF(L516=8,8,0))))))))+IF(L516&lt;=8,0,IF(L516&lt;=16,6,0))-IF(L516&lt;=8,0,IF(L516&lt;=16,(L516-9)*0.17,0)),0)+IF(F516="JEOF",IF(L516=1,34,IF(L516=2,26.04,IF(L516=3,20.6,IF(L516=4,12,IF(L516=5,11,IF(L516=6,10,IF(L516=7,9,IF(L516=8,8,0))))))))+IF(L516&lt;=8,0,IF(L516&lt;=16,6,0))-IF(L516&lt;=8,0,IF(L516&lt;=16,(L516-9)*0.17,0)),0)+IF(F516="JnPČ",IF(L516=1,51,IF(L516=2,35.7,IF(L516=3,27,IF(L516=4,19.5,IF(L516=5,18,IF(L516=6,16.5,IF(L516=7,15,IF(L516=8,13.5,0))))))))+IF(L516&lt;=8,0,IF(L516&lt;=16,10,0))-IF(L516&lt;=8,0,IF(L516&lt;=16,(L516-9)*0.255,0)),0)+IF(F516="JnEČ",IF(L516=1,25.5,IF(L516=2,19.53,IF(L516=3,15.48,IF(L516=4,9,IF(L516=5,8.25,IF(L516=6,7.5,IF(L516=7,6.75,IF(L516=8,6,0))))))))+IF(L516&lt;=8,0,IF(L516&lt;=16,5,0))-IF(L516&lt;=8,0,IF(L516&lt;=16,(L516-9)*0.1275,0)),0)+IF(F516="JčPČ",IF(L516=1,21.25,IF(L516=2,14.5,IF(L516=3,11.5,IF(L516=4,7,IF(L516=5,6.5,IF(L516=6,6,IF(L516=7,5.5,IF(L516=8,5,0))))))))+IF(L516&lt;=8,0,IF(L516&lt;=16,4,0))-IF(L516&lt;=8,0,IF(L516&lt;=16,(L516-9)*0.10625,0)),0)+IF(F516="JčEČ",IF(L516=1,17,IF(L516=2,13.02,IF(L516=3,10.32,IF(L516=4,6,IF(L516=5,5.5,IF(L516=6,5,IF(L516=7,4.5,IF(L516=8,4,0))))))))+IF(L516&lt;=8,0,IF(L516&lt;=16,3,0))-IF(L516&lt;=8,0,IF(L516&lt;=16,(L516-9)*0.085,0)),0)+IF(F516="NEAK",IF(L516=1,11.48,IF(L516=2,8.79,IF(L516=3,6.97,IF(L516=4,4.05,IF(L516=5,3.71,IF(L516=6,3.38,IF(L516=7,3.04,IF(L516=8,2.7,0))))))))+IF(L516&lt;=8,0,IF(L516&lt;=16,2,IF(L516&lt;=24,1.3,0)))-IF(L516&lt;=8,0,IF(L516&lt;=16,(L516-9)*0.0574,IF(L516&lt;=24,(L516-17)*0.0574,0))),0))*IF(L516&lt;0,1,IF(OR(F516="PČ",F516="PŽ",F516="PT"),IF(J516&lt;32,J516/32,1),1))* IF(L516&lt;0,1,IF(OR(F516="EČ",F516="EŽ",F516="JOŽ",F516="JPČ",F516="NEAK"),IF(J516&lt;24,J516/24,1),1))*IF(L516&lt;0,1,IF(OR(F516="PČneol",F516="JEČ",F516="JEOF",F516="JnPČ",F516="JnEČ",F516="JčPČ",F516="JčEČ"),IF(J516&lt;16,J516/16,1),1))*IF(L516&lt;0,1,IF(F516="EČneol",IF(J516&lt;8,J516/8,1),1))</f>
        <v>8</v>
      </c>
      <c r="O516" s="9">
        <f t="shared" ref="O516:O519" si="292">IF(F516="OŽ",N516,IF(H516="Ne",IF(J516*0.3&lt;J516-L516,N516,0),IF(J516*0.1&lt;J516-L516,N516,0)))</f>
        <v>8</v>
      </c>
      <c r="P516" s="4">
        <f t="shared" ref="P516:P519" si="293">IF(O516=0,0,IF(F516="OŽ",IF(L516&gt;35,0,IF(J516&gt;35,(36-L516)*1.836,((36-L516)-(36-J516))*1.836)),0)+IF(F516="PČ",IF(L516&gt;31,0,IF(J516&gt;31,(32-L516)*1.347,((32-L516)-(32-J516))*1.347)),0)+ IF(F516="PČneol",IF(L516&gt;15,0,IF(J516&gt;15,(16-L516)*0.255,((16-L516)-(16-J516))*0.255)),0)+IF(F516="PŽ",IF(L516&gt;31,0,IF(J516&gt;31,(32-L516)*0.255,((32-L516)-(32-J516))*0.255)),0)+IF(F516="EČ",IF(L516&gt;23,0,IF(J516&gt;23,(24-L516)*0.612,((24-L516)-(24-J516))*0.612)),0)+IF(F516="EČneol",IF(L516&gt;7,0,IF(J516&gt;7,(8-L516)*0.204,((8-L516)-(8-J516))*0.204)),0)+IF(F516="EŽ",IF(L516&gt;23,0,IF(J516&gt;23,(24-L516)*0.204,((24-L516)-(24-J516))*0.204)),0)+IF(F516="PT",IF(L516&gt;31,0,IF(J516&gt;31,(32-L516)*0.204,((32-L516)-(32-J516))*0.204)),0)+IF(F516="JOŽ",IF(L516&gt;23,0,IF(J516&gt;23,(24-L516)*0.255,((24-L516)-(24-J516))*0.255)),0)+IF(F516="JPČ",IF(L516&gt;23,0,IF(J516&gt;23,(24-L516)*0.204,((24-L516)-(24-J516))*0.204)),0)+IF(F516="JEČ",IF(L516&gt;15,0,IF(J516&gt;15,(16-L516)*0.102,((16-L516)-(16-J516))*0.102)),0)+IF(F516="JEOF",IF(L516&gt;15,0,IF(J516&gt;15,(16-L516)*0.102,((16-L516)-(16-J516))*0.102)),0)+IF(F516="JnPČ",IF(L516&gt;15,0,IF(J516&gt;15,(16-L516)*0.153,((16-L516)-(16-J516))*0.153)),0)+IF(F516="JnEČ",IF(L516&gt;15,0,IF(J516&gt;15,(16-L516)*0.0765,((16-L516)-(16-J516))*0.0765)),0)+IF(F516="JčPČ",IF(L516&gt;15,0,IF(J516&gt;15,(16-L516)*0.06375,((16-L516)-(16-J516))*0.06375)),0)+IF(F516="JčEČ",IF(L516&gt;15,0,IF(J516&gt;15,(16-L516)*0.051,((16-L516)-(16-J516))*0.051)),0)+IF(F516="NEAK",IF(L516&gt;23,0,IF(J516&gt;23,(24-L516)*0.03444,((24-L516)-(24-J516))*0.03444)),0))</f>
        <v>0.81599999999999995</v>
      </c>
      <c r="Q516" s="11">
        <f t="shared" ref="Q516:Q519" si="294">IF(ISERROR(P516*100/N516),0,(P516*100/N516))</f>
        <v>10.199999999999999</v>
      </c>
      <c r="R516" s="10">
        <f t="shared" ref="R516:R519" si="295">IF(Q516&lt;=30,O516+P516,O516+O516*0.3)*IF(G516=1,0.4,IF(G516=2,0.75,IF(G516="1 (kas 4 m. 1 k. nerengiamos)",0.52,1)))*IF(D516="olimpinė",1,IF(M516="Ne",0.5,1))*IF(OR(A$5="Lietuvos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federacija"),IF(OR(J516&lt;8,K516&lt;16),0,1),1)*E516*IF(I516&lt;=1,1,1/I516)*IF(OR(A$5="Lietuvos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7.0528000000000013</v>
      </c>
    </row>
    <row r="517" spans="1:18" s="8" customFormat="1">
      <c r="A517" s="63">
        <v>2</v>
      </c>
      <c r="B517" s="63" t="s">
        <v>131</v>
      </c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3">
        <f t="shared" si="291"/>
        <v>0</v>
      </c>
      <c r="O517" s="9">
        <f t="shared" si="292"/>
        <v>0</v>
      </c>
      <c r="P517" s="4">
        <f t="shared" si="293"/>
        <v>0</v>
      </c>
      <c r="Q517" s="11">
        <f t="shared" si="294"/>
        <v>0</v>
      </c>
      <c r="R517" s="10">
        <f t="shared" si="295"/>
        <v>0</v>
      </c>
    </row>
    <row r="518" spans="1:18" s="8" customFormat="1">
      <c r="A518" s="63">
        <v>3</v>
      </c>
      <c r="B518" s="63" t="s">
        <v>238</v>
      </c>
      <c r="C518" s="63" t="s">
        <v>29</v>
      </c>
      <c r="D518" s="63" t="s">
        <v>30</v>
      </c>
      <c r="E518" s="63">
        <v>2</v>
      </c>
      <c r="F518" s="63" t="s">
        <v>108</v>
      </c>
      <c r="G518" s="63">
        <v>1</v>
      </c>
      <c r="H518" s="63" t="s">
        <v>32</v>
      </c>
      <c r="I518" s="63"/>
      <c r="J518" s="63">
        <v>56</v>
      </c>
      <c r="K518" s="63">
        <v>31</v>
      </c>
      <c r="L518" s="63">
        <v>28</v>
      </c>
      <c r="M518" s="63" t="s">
        <v>32</v>
      </c>
      <c r="N518" s="3">
        <f t="shared" si="291"/>
        <v>0</v>
      </c>
      <c r="O518" s="9">
        <f t="shared" si="292"/>
        <v>0</v>
      </c>
      <c r="P518" s="4">
        <f t="shared" si="293"/>
        <v>0</v>
      </c>
      <c r="Q518" s="11">
        <f t="shared" si="294"/>
        <v>0</v>
      </c>
      <c r="R518" s="10">
        <f t="shared" si="295"/>
        <v>0</v>
      </c>
    </row>
    <row r="519" spans="1:18" s="8" customFormat="1">
      <c r="A519" s="63">
        <v>4</v>
      </c>
      <c r="B519" s="63" t="s">
        <v>239</v>
      </c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3">
        <f t="shared" si="291"/>
        <v>0</v>
      </c>
      <c r="O519" s="9">
        <f t="shared" si="292"/>
        <v>0</v>
      </c>
      <c r="P519" s="4">
        <f t="shared" si="293"/>
        <v>0</v>
      </c>
      <c r="Q519" s="11">
        <f t="shared" si="294"/>
        <v>0</v>
      </c>
      <c r="R519" s="10">
        <f t="shared" si="295"/>
        <v>0</v>
      </c>
    </row>
    <row r="520" spans="1:18" s="8" customFormat="1">
      <c r="A520" s="75" t="s">
        <v>36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7"/>
      <c r="R520" s="10">
        <f>SUM(R516:R519)</f>
        <v>7.0528000000000013</v>
      </c>
    </row>
    <row r="521" spans="1:18" s="8" customFormat="1" ht="15.75">
      <c r="A521" s="24" t="s">
        <v>240</v>
      </c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6"/>
    </row>
    <row r="522" spans="1:18" s="8" customFormat="1">
      <c r="A522" s="49" t="s">
        <v>48</v>
      </c>
      <c r="B522" s="49"/>
      <c r="C522" s="49"/>
      <c r="D522" s="49"/>
      <c r="E522" s="49"/>
      <c r="F522" s="49"/>
      <c r="G522" s="49"/>
      <c r="H522" s="49"/>
      <c r="I522" s="49"/>
      <c r="J522" s="15"/>
      <c r="K522" s="15"/>
      <c r="L522" s="15"/>
      <c r="M522" s="15"/>
      <c r="N522" s="15"/>
      <c r="O522" s="15"/>
      <c r="P522" s="15"/>
      <c r="Q522" s="15"/>
      <c r="R522" s="16"/>
    </row>
    <row r="523" spans="1:18" s="8" customFormat="1">
      <c r="A523" s="49"/>
      <c r="B523" s="49"/>
      <c r="C523" s="49"/>
      <c r="D523" s="49"/>
      <c r="E523" s="49"/>
      <c r="F523" s="49"/>
      <c r="G523" s="49"/>
      <c r="H523" s="49"/>
      <c r="I523" s="49"/>
      <c r="J523" s="15"/>
      <c r="K523" s="15"/>
      <c r="L523" s="15"/>
      <c r="M523" s="15"/>
      <c r="N523" s="15"/>
      <c r="O523" s="15"/>
      <c r="P523" s="15"/>
      <c r="Q523" s="15"/>
      <c r="R523" s="16"/>
    </row>
    <row r="524" spans="1:18" s="8" customFormat="1">
      <c r="A524" s="69" t="s">
        <v>241</v>
      </c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59"/>
    </row>
    <row r="525" spans="1:18" s="8" customFormat="1" ht="18">
      <c r="A525" s="71" t="s">
        <v>27</v>
      </c>
      <c r="B525" s="72"/>
      <c r="C525" s="72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9"/>
    </row>
    <row r="526" spans="1:18" s="8" customFormat="1">
      <c r="A526" s="73" t="s">
        <v>242</v>
      </c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59"/>
    </row>
    <row r="527" spans="1:18" s="8" customFormat="1">
      <c r="A527" s="63">
        <v>1</v>
      </c>
      <c r="B527" s="63" t="s">
        <v>85</v>
      </c>
      <c r="C527" s="63" t="s">
        <v>42</v>
      </c>
      <c r="D527" s="63" t="s">
        <v>30</v>
      </c>
      <c r="E527" s="63">
        <v>2</v>
      </c>
      <c r="F527" s="63" t="s">
        <v>108</v>
      </c>
      <c r="G527" s="63">
        <v>1</v>
      </c>
      <c r="H527" s="63" t="s">
        <v>215</v>
      </c>
      <c r="I527" s="63"/>
      <c r="J527" s="63">
        <v>50</v>
      </c>
      <c r="K527" s="63">
        <v>26</v>
      </c>
      <c r="L527" s="63">
        <v>8</v>
      </c>
      <c r="M527" s="63" t="s">
        <v>32</v>
      </c>
      <c r="N527" s="3">
        <f t="shared" ref="N527:N530" si="296">(IF(F527="OŽ",IF(L527=1,550.8,IF(L527=2,426.38,IF(L527=3,342.14,IF(L527=4,181.44,IF(L527=5,168.48,IF(L527=6,155.52,IF(L527=7,148.5,IF(L527=8,144,0))))))))+IF(L527&lt;=8,0,IF(L527&lt;=16,137.7,IF(L527&lt;=24,108,IF(L527&lt;=32,80.1,IF(L527&lt;=36,52.2,0)))))-IF(L527&lt;=8,0,IF(L527&lt;=16,(L527-9)*2.754,IF(L527&lt;=24,(L527-17)* 2.754,IF(L527&lt;=32,(L527-25)* 2.754,IF(L527&lt;=36,(L527-33)*2.754,0))))),0)+IF(F527="PČ",IF(L527=1,449,IF(L527=2,314.6,IF(L527=3,238,IF(L527=4,172,IF(L527=5,159,IF(L527=6,145,IF(L527=7,132,IF(L527=8,119,0))))))))+IF(L527&lt;=8,0,IF(L527&lt;=16,88,IF(L527&lt;=24,55,IF(L527&lt;=32,22,0))))-IF(L527&lt;=8,0,IF(L527&lt;=16,(L527-9)*2.245,IF(L527&lt;=24,(L527-17)*2.245,IF(L527&lt;=32,(L527-25)*2.245,0)))),0)+IF(F527="PČneol",IF(L527=1,85,IF(L527=2,64.61,IF(L527=3,50.76,IF(L527=4,16.25,IF(L527=5,15,IF(L527=6,13.75,IF(L527=7,12.5,IF(L527=8,11.25,0))))))))+IF(L527&lt;=8,0,IF(L527&lt;=16,9,0))-IF(L527&lt;=8,0,IF(L527&lt;=16,(L527-9)*0.425,0)),0)+IF(F527="PŽ",IF(L527=1,85,IF(L527=2,59.5,IF(L527=3,45,IF(L527=4,32.5,IF(L527=5,30,IF(L527=6,27.5,IF(L527=7,25,IF(L527=8,22.5,0))))))))+IF(L527&lt;=8,0,IF(L527&lt;=16,19,IF(L527&lt;=24,13,IF(L527&lt;=32,8,0))))-IF(L527&lt;=8,0,IF(L527&lt;=16,(L527-9)*0.425,IF(L527&lt;=24,(L527-17)*0.425,IF(L527&lt;=32,(L527-25)*0.425,0)))),0)+IF(F527="EČ",IF(L527=1,204,IF(L527=2,156.24,IF(L527=3,123.84,IF(L527=4,72,IF(L527=5,66,IF(L527=6,60,IF(L527=7,54,IF(L527=8,48,0))))))))+IF(L527&lt;=8,0,IF(L527&lt;=16,40,IF(L527&lt;=24,25,0)))-IF(L527&lt;=8,0,IF(L527&lt;=16,(L527-9)*1.02,IF(L527&lt;=24,(L527-17)*1.02,0))),0)+IF(F527="EČneol",IF(L527=1,68,IF(L527=2,51.69,IF(L527=3,40.61,IF(L527=4,13,IF(L527=5,12,IF(L527=6,11,IF(L527=7,10,IF(L527=8,9,0)))))))))+IF(F527="EŽ",IF(L527=1,68,IF(L527=2,47.6,IF(L527=3,36,IF(L527=4,18,IF(L527=5,16.5,IF(L527=6,15,IF(L527=7,13.5,IF(L527=8,12,0))))))))+IF(L527&lt;=8,0,IF(L527&lt;=16,10,IF(L527&lt;=24,6,0)))-IF(L527&lt;=8,0,IF(L527&lt;=16,(L527-9)*0.34,IF(L527&lt;=24,(L527-17)*0.34,0))),0)+IF(F527="PT",IF(L527=1,68,IF(L527=2,52.08,IF(L527=3,41.28,IF(L527=4,24,IF(L527=5,22,IF(L527=6,20,IF(L527=7,18,IF(L527=8,16,0))))))))+IF(L527&lt;=8,0,IF(L527&lt;=16,13,IF(L527&lt;=24,9,IF(L527&lt;=32,4,0))))-IF(L527&lt;=8,0,IF(L527&lt;=16,(L527-9)*0.34,IF(L527&lt;=24,(L527-17)*0.34,IF(L527&lt;=32,(L527-25)*0.34,0)))),0)+IF(F527="JOŽ",IF(L527=1,85,IF(L527=2,59.5,IF(L527=3,45,IF(L527=4,32.5,IF(L527=5,30,IF(L527=6,27.5,IF(L527=7,25,IF(L527=8,22.5,0))))))))+IF(L527&lt;=8,0,IF(L527&lt;=16,19,IF(L527&lt;=24,13,0)))-IF(L527&lt;=8,0,IF(L527&lt;=16,(L527-9)*0.425,IF(L527&lt;=24,(L527-17)*0.425,0))),0)+IF(F527="JPČ",IF(L527=1,68,IF(L527=2,47.6,IF(L527=3,36,IF(L527=4,26,IF(L527=5,24,IF(L527=6,22,IF(L527=7,20,IF(L527=8,18,0))))))))+IF(L527&lt;=8,0,IF(L527&lt;=16,13,IF(L527&lt;=24,9,0)))-IF(L527&lt;=8,0,IF(L527&lt;=16,(L527-9)*0.34,IF(L527&lt;=24,(L527-17)*0.34,0))),0)+IF(F527="JEČ",IF(L527=1,34,IF(L527=2,26.04,IF(L527=3,20.6,IF(L527=4,12,IF(L527=5,11,IF(L527=6,10,IF(L527=7,9,IF(L527=8,8,0))))))))+IF(L527&lt;=8,0,IF(L527&lt;=16,6,0))-IF(L527&lt;=8,0,IF(L527&lt;=16,(L527-9)*0.17,0)),0)+IF(F527="JEOF",IF(L527=1,34,IF(L527=2,26.04,IF(L527=3,20.6,IF(L527=4,12,IF(L527=5,11,IF(L527=6,10,IF(L527=7,9,IF(L527=8,8,0))))))))+IF(L527&lt;=8,0,IF(L527&lt;=16,6,0))-IF(L527&lt;=8,0,IF(L527&lt;=16,(L527-9)*0.17,0)),0)+IF(F527="JnPČ",IF(L527=1,51,IF(L527=2,35.7,IF(L527=3,27,IF(L527=4,19.5,IF(L527=5,18,IF(L527=6,16.5,IF(L527=7,15,IF(L527=8,13.5,0))))))))+IF(L527&lt;=8,0,IF(L527&lt;=16,10,0))-IF(L527&lt;=8,0,IF(L527&lt;=16,(L527-9)*0.255,0)),0)+IF(F527="JnEČ",IF(L527=1,25.5,IF(L527=2,19.53,IF(L527=3,15.48,IF(L527=4,9,IF(L527=5,8.25,IF(L527=6,7.5,IF(L527=7,6.75,IF(L527=8,6,0))))))))+IF(L527&lt;=8,0,IF(L527&lt;=16,5,0))-IF(L527&lt;=8,0,IF(L527&lt;=16,(L527-9)*0.1275,0)),0)+IF(F527="JčPČ",IF(L527=1,21.25,IF(L527=2,14.5,IF(L527=3,11.5,IF(L527=4,7,IF(L527=5,6.5,IF(L527=6,6,IF(L527=7,5.5,IF(L527=8,5,0))))))))+IF(L527&lt;=8,0,IF(L527&lt;=16,4,0))-IF(L527&lt;=8,0,IF(L527&lt;=16,(L527-9)*0.10625,0)),0)+IF(F527="JčEČ",IF(L527=1,17,IF(L527=2,13.02,IF(L527=3,10.32,IF(L527=4,6,IF(L527=5,5.5,IF(L527=6,5,IF(L527=7,4.5,IF(L527=8,4,0))))))))+IF(L527&lt;=8,0,IF(L527&lt;=16,3,0))-IF(L527&lt;=8,0,IF(L527&lt;=16,(L527-9)*0.085,0)),0)+IF(F527="NEAK",IF(L527=1,11.48,IF(L527=2,8.79,IF(L527=3,6.97,IF(L527=4,4.05,IF(L527=5,3.71,IF(L527=6,3.38,IF(L527=7,3.04,IF(L527=8,2.7,0))))))))+IF(L527&lt;=8,0,IF(L527&lt;=16,2,IF(L527&lt;=24,1.3,0)))-IF(L527&lt;=8,0,IF(L527&lt;=16,(L527-9)*0.0574,IF(L527&lt;=24,(L527-17)*0.0574,0))),0))*IF(L527&lt;0,1,IF(OR(F527="PČ",F527="PŽ",F527="PT"),IF(J527&lt;32,J527/32,1),1))* IF(L527&lt;0,1,IF(OR(F527="EČ",F527="EŽ",F527="JOŽ",F527="JPČ",F527="NEAK"),IF(J527&lt;24,J527/24,1),1))*IF(L527&lt;0,1,IF(OR(F527="PČneol",F527="JEČ",F527="JEOF",F527="JnPČ",F527="JnEČ",F527="JčPČ",F527="JčEČ"),IF(J527&lt;16,J527/16,1),1))*IF(L527&lt;0,1,IF(F527="EČneol",IF(J527&lt;8,J527/8,1),1))</f>
        <v>8</v>
      </c>
      <c r="O527" s="9">
        <f t="shared" ref="O527:O530" si="297">IF(F527="OŽ",N527,IF(H527="Ne",IF(J527*0.3&lt;J527-L527,N527,0),IF(J527*0.1&lt;J527-L527,N527,0)))</f>
        <v>8</v>
      </c>
      <c r="P527" s="4">
        <f t="shared" ref="P527:P530" si="298">IF(O527=0,0,IF(F527="OŽ",IF(L527&gt;35,0,IF(J527&gt;35,(36-L527)*1.836,((36-L527)-(36-J527))*1.836)),0)+IF(F527="PČ",IF(L527&gt;31,0,IF(J527&gt;31,(32-L527)*1.347,((32-L527)-(32-J527))*1.347)),0)+ IF(F527="PČneol",IF(L527&gt;15,0,IF(J527&gt;15,(16-L527)*0.255,((16-L527)-(16-J527))*0.255)),0)+IF(F527="PŽ",IF(L527&gt;31,0,IF(J527&gt;31,(32-L527)*0.255,((32-L527)-(32-J527))*0.255)),0)+IF(F527="EČ",IF(L527&gt;23,0,IF(J527&gt;23,(24-L527)*0.612,((24-L527)-(24-J527))*0.612)),0)+IF(F527="EČneol",IF(L527&gt;7,0,IF(J527&gt;7,(8-L527)*0.204,((8-L527)-(8-J527))*0.204)),0)+IF(F527="EŽ",IF(L527&gt;23,0,IF(J527&gt;23,(24-L527)*0.204,((24-L527)-(24-J527))*0.204)),0)+IF(F527="PT",IF(L527&gt;31,0,IF(J527&gt;31,(32-L527)*0.204,((32-L527)-(32-J527))*0.204)),0)+IF(F527="JOŽ",IF(L527&gt;23,0,IF(J527&gt;23,(24-L527)*0.255,((24-L527)-(24-J527))*0.255)),0)+IF(F527="JPČ",IF(L527&gt;23,0,IF(J527&gt;23,(24-L527)*0.204,((24-L527)-(24-J527))*0.204)),0)+IF(F527="JEČ",IF(L527&gt;15,0,IF(J527&gt;15,(16-L527)*0.102,((16-L527)-(16-J527))*0.102)),0)+IF(F527="JEOF",IF(L527&gt;15,0,IF(J527&gt;15,(16-L527)*0.102,((16-L527)-(16-J527))*0.102)),0)+IF(F527="JnPČ",IF(L527&gt;15,0,IF(J527&gt;15,(16-L527)*0.153,((16-L527)-(16-J527))*0.153)),0)+IF(F527="JnEČ",IF(L527&gt;15,0,IF(J527&gt;15,(16-L527)*0.0765,((16-L527)-(16-J527))*0.0765)),0)+IF(F527="JčPČ",IF(L527&gt;15,0,IF(J527&gt;15,(16-L527)*0.06375,((16-L527)-(16-J527))*0.06375)),0)+IF(F527="JčEČ",IF(L527&gt;15,0,IF(J527&gt;15,(16-L527)*0.051,((16-L527)-(16-J527))*0.051)),0)+IF(F527="NEAK",IF(L527&gt;23,0,IF(J527&gt;23,(24-L527)*0.03444,((24-L527)-(24-J527))*0.03444)),0))</f>
        <v>0.81599999999999995</v>
      </c>
      <c r="Q527" s="11">
        <f t="shared" ref="Q527:Q530" si="299">IF(ISERROR(P527*100/N527),0,(P527*100/N527))</f>
        <v>10.199999999999999</v>
      </c>
      <c r="R527" s="10">
        <f t="shared" ref="R527:R530" si="300">IF(Q527&lt;=30,O527+P527,O527+O527*0.3)*IF(G527=1,0.4,IF(G527=2,0.75,IF(G527="1 (kas 4 m. 1 k. nerengiamos)",0.52,1)))*IF(D527="olimpinė",1,IF(M527="Ne",0.5,1))*IF(OR(A$5="Lietuvos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federacija"),IF(OR(J527&lt;8,K527&lt;16),0,1),1)*E527*IF(I527&lt;=1,1,1/I527)*IF(OR(A$5="Lietuvos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7.0528000000000013</v>
      </c>
    </row>
    <row r="528" spans="1:18" s="8" customFormat="1">
      <c r="A528" s="63">
        <v>2</v>
      </c>
      <c r="B528" s="63" t="s">
        <v>79</v>
      </c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3">
        <f t="shared" si="296"/>
        <v>0</v>
      </c>
      <c r="O528" s="9">
        <f t="shared" si="297"/>
        <v>0</v>
      </c>
      <c r="P528" s="4">
        <f t="shared" si="298"/>
        <v>0</v>
      </c>
      <c r="Q528" s="11">
        <f t="shared" si="299"/>
        <v>0</v>
      </c>
      <c r="R528" s="10">
        <f t="shared" si="300"/>
        <v>0</v>
      </c>
    </row>
    <row r="529" spans="1:18" s="8" customFormat="1">
      <c r="A529" s="63">
        <v>3</v>
      </c>
      <c r="B529" s="63" t="s">
        <v>130</v>
      </c>
      <c r="C529" s="63" t="s">
        <v>42</v>
      </c>
      <c r="D529" s="63" t="s">
        <v>30</v>
      </c>
      <c r="E529" s="63">
        <v>2</v>
      </c>
      <c r="F529" s="63" t="s">
        <v>108</v>
      </c>
      <c r="G529" s="63">
        <v>1</v>
      </c>
      <c r="H529" s="63" t="s">
        <v>215</v>
      </c>
      <c r="I529" s="63"/>
      <c r="J529" s="63">
        <v>50</v>
      </c>
      <c r="K529" s="63">
        <v>26</v>
      </c>
      <c r="L529" s="63">
        <v>18</v>
      </c>
      <c r="M529" s="63" t="s">
        <v>43</v>
      </c>
      <c r="N529" s="3">
        <f t="shared" si="296"/>
        <v>0</v>
      </c>
      <c r="O529" s="9">
        <f t="shared" si="297"/>
        <v>0</v>
      </c>
      <c r="P529" s="4">
        <f t="shared" si="298"/>
        <v>0</v>
      </c>
      <c r="Q529" s="11">
        <f t="shared" si="299"/>
        <v>0</v>
      </c>
      <c r="R529" s="10">
        <f t="shared" si="300"/>
        <v>0</v>
      </c>
    </row>
    <row r="530" spans="1:18" s="8" customFormat="1">
      <c r="A530" s="63">
        <v>4</v>
      </c>
      <c r="B530" s="63" t="s">
        <v>131</v>
      </c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3">
        <f t="shared" si="296"/>
        <v>0</v>
      </c>
      <c r="O530" s="9">
        <f t="shared" si="297"/>
        <v>0</v>
      </c>
      <c r="P530" s="4">
        <f t="shared" si="298"/>
        <v>0</v>
      </c>
      <c r="Q530" s="11">
        <f t="shared" si="299"/>
        <v>0</v>
      </c>
      <c r="R530" s="10">
        <f t="shared" si="300"/>
        <v>0</v>
      </c>
    </row>
    <row r="531" spans="1:18" s="8" customFormat="1">
      <c r="A531" s="75" t="s">
        <v>36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7"/>
      <c r="R531" s="10">
        <f>SUM(R527:R530)</f>
        <v>7.0528000000000013</v>
      </c>
    </row>
    <row r="532" spans="1:18" s="8" customFormat="1" ht="15.75">
      <c r="A532" s="24" t="s">
        <v>243</v>
      </c>
      <c r="B532" s="24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6"/>
    </row>
    <row r="533" spans="1:18" s="8" customFormat="1">
      <c r="A533" s="49" t="s">
        <v>48</v>
      </c>
      <c r="B533" s="49"/>
      <c r="C533" s="49"/>
      <c r="D533" s="49"/>
      <c r="E533" s="49"/>
      <c r="F533" s="49"/>
      <c r="G533" s="49"/>
      <c r="H533" s="49"/>
      <c r="I533" s="49"/>
      <c r="J533" s="15"/>
      <c r="K533" s="15"/>
      <c r="L533" s="15"/>
      <c r="M533" s="15"/>
      <c r="N533" s="15"/>
      <c r="O533" s="15"/>
      <c r="P533" s="15"/>
      <c r="Q533" s="15"/>
      <c r="R533" s="16"/>
    </row>
    <row r="534" spans="1:18" s="8" customFormat="1">
      <c r="A534" s="49"/>
      <c r="B534" s="49"/>
      <c r="C534" s="49"/>
      <c r="D534" s="49"/>
      <c r="E534" s="49"/>
      <c r="F534" s="49"/>
      <c r="G534" s="49"/>
      <c r="H534" s="49"/>
      <c r="I534" s="49"/>
      <c r="J534" s="15"/>
      <c r="K534" s="15"/>
      <c r="L534" s="15"/>
      <c r="M534" s="15"/>
      <c r="N534" s="15"/>
      <c r="O534" s="15"/>
      <c r="P534" s="15"/>
      <c r="Q534" s="15"/>
      <c r="R534" s="16"/>
    </row>
    <row r="535" spans="1:18" s="8" customFormat="1">
      <c r="A535" s="69" t="s">
        <v>244</v>
      </c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59"/>
    </row>
    <row r="536" spans="1:18" s="8" customFormat="1" ht="18">
      <c r="A536" s="71" t="s">
        <v>27</v>
      </c>
      <c r="B536" s="72"/>
      <c r="C536" s="72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9"/>
    </row>
    <row r="537" spans="1:18" s="8" customFormat="1">
      <c r="A537" s="73" t="s">
        <v>245</v>
      </c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59"/>
    </row>
    <row r="538" spans="1:18" s="8" customFormat="1">
      <c r="A538" s="63">
        <v>1</v>
      </c>
      <c r="B538" s="63" t="s">
        <v>130</v>
      </c>
      <c r="C538" s="63" t="s">
        <v>52</v>
      </c>
      <c r="D538" s="63" t="s">
        <v>30</v>
      </c>
      <c r="E538" s="63">
        <v>2</v>
      </c>
      <c r="F538" s="63" t="s">
        <v>108</v>
      </c>
      <c r="G538" s="63">
        <v>1</v>
      </c>
      <c r="H538" s="63" t="s">
        <v>32</v>
      </c>
      <c r="I538" s="63"/>
      <c r="J538" s="63">
        <v>27</v>
      </c>
      <c r="K538" s="63">
        <v>27</v>
      </c>
      <c r="L538" s="63">
        <v>3</v>
      </c>
      <c r="M538" s="63" t="s">
        <v>32</v>
      </c>
      <c r="N538" s="3">
        <f t="shared" ref="N538:N541" si="301">(IF(F538="OŽ",IF(L538=1,550.8,IF(L538=2,426.38,IF(L538=3,342.14,IF(L538=4,181.44,IF(L538=5,168.48,IF(L538=6,155.52,IF(L538=7,148.5,IF(L538=8,144,0))))))))+IF(L538&lt;=8,0,IF(L538&lt;=16,137.7,IF(L538&lt;=24,108,IF(L538&lt;=32,80.1,IF(L538&lt;=36,52.2,0)))))-IF(L538&lt;=8,0,IF(L538&lt;=16,(L538-9)*2.754,IF(L538&lt;=24,(L538-17)* 2.754,IF(L538&lt;=32,(L538-25)* 2.754,IF(L538&lt;=36,(L538-33)*2.754,0))))),0)+IF(F538="PČ",IF(L538=1,449,IF(L538=2,314.6,IF(L538=3,238,IF(L538=4,172,IF(L538=5,159,IF(L538=6,145,IF(L538=7,132,IF(L538=8,119,0))))))))+IF(L538&lt;=8,0,IF(L538&lt;=16,88,IF(L538&lt;=24,55,IF(L538&lt;=32,22,0))))-IF(L538&lt;=8,0,IF(L538&lt;=16,(L538-9)*2.245,IF(L538&lt;=24,(L538-17)*2.245,IF(L538&lt;=32,(L538-25)*2.245,0)))),0)+IF(F538="PČneol",IF(L538=1,85,IF(L538=2,64.61,IF(L538=3,50.76,IF(L538=4,16.25,IF(L538=5,15,IF(L538=6,13.75,IF(L538=7,12.5,IF(L538=8,11.25,0))))))))+IF(L538&lt;=8,0,IF(L538&lt;=16,9,0))-IF(L538&lt;=8,0,IF(L538&lt;=16,(L538-9)*0.425,0)),0)+IF(F538="PŽ",IF(L538=1,85,IF(L538=2,59.5,IF(L538=3,45,IF(L538=4,32.5,IF(L538=5,30,IF(L538=6,27.5,IF(L538=7,25,IF(L538=8,22.5,0))))))))+IF(L538&lt;=8,0,IF(L538&lt;=16,19,IF(L538&lt;=24,13,IF(L538&lt;=32,8,0))))-IF(L538&lt;=8,0,IF(L538&lt;=16,(L538-9)*0.425,IF(L538&lt;=24,(L538-17)*0.425,IF(L538&lt;=32,(L538-25)*0.425,0)))),0)+IF(F538="EČ",IF(L538=1,204,IF(L538=2,156.24,IF(L538=3,123.84,IF(L538=4,72,IF(L538=5,66,IF(L538=6,60,IF(L538=7,54,IF(L538=8,48,0))))))))+IF(L538&lt;=8,0,IF(L538&lt;=16,40,IF(L538&lt;=24,25,0)))-IF(L538&lt;=8,0,IF(L538&lt;=16,(L538-9)*1.02,IF(L538&lt;=24,(L538-17)*1.02,0))),0)+IF(F538="EČneol",IF(L538=1,68,IF(L538=2,51.69,IF(L538=3,40.61,IF(L538=4,13,IF(L538=5,12,IF(L538=6,11,IF(L538=7,10,IF(L538=8,9,0)))))))))+IF(F538="EŽ",IF(L538=1,68,IF(L538=2,47.6,IF(L538=3,36,IF(L538=4,18,IF(L538=5,16.5,IF(L538=6,15,IF(L538=7,13.5,IF(L538=8,12,0))))))))+IF(L538&lt;=8,0,IF(L538&lt;=16,10,IF(L538&lt;=24,6,0)))-IF(L538&lt;=8,0,IF(L538&lt;=16,(L538-9)*0.34,IF(L538&lt;=24,(L538-17)*0.34,0))),0)+IF(F538="PT",IF(L538=1,68,IF(L538=2,52.08,IF(L538=3,41.28,IF(L538=4,24,IF(L538=5,22,IF(L538=6,20,IF(L538=7,18,IF(L538=8,16,0))))))))+IF(L538&lt;=8,0,IF(L538&lt;=16,13,IF(L538&lt;=24,9,IF(L538&lt;=32,4,0))))-IF(L538&lt;=8,0,IF(L538&lt;=16,(L538-9)*0.34,IF(L538&lt;=24,(L538-17)*0.34,IF(L538&lt;=32,(L538-25)*0.34,0)))),0)+IF(F538="JOŽ",IF(L538=1,85,IF(L538=2,59.5,IF(L538=3,45,IF(L538=4,32.5,IF(L538=5,30,IF(L538=6,27.5,IF(L538=7,25,IF(L538=8,22.5,0))))))))+IF(L538&lt;=8,0,IF(L538&lt;=16,19,IF(L538&lt;=24,13,0)))-IF(L538&lt;=8,0,IF(L538&lt;=16,(L538-9)*0.425,IF(L538&lt;=24,(L538-17)*0.425,0))),0)+IF(F538="JPČ",IF(L538=1,68,IF(L538=2,47.6,IF(L538=3,36,IF(L538=4,26,IF(L538=5,24,IF(L538=6,22,IF(L538=7,20,IF(L538=8,18,0))))))))+IF(L538&lt;=8,0,IF(L538&lt;=16,13,IF(L538&lt;=24,9,0)))-IF(L538&lt;=8,0,IF(L538&lt;=16,(L538-9)*0.34,IF(L538&lt;=24,(L538-17)*0.34,0))),0)+IF(F538="JEČ",IF(L538=1,34,IF(L538=2,26.04,IF(L538=3,20.6,IF(L538=4,12,IF(L538=5,11,IF(L538=6,10,IF(L538=7,9,IF(L538=8,8,0))))))))+IF(L538&lt;=8,0,IF(L538&lt;=16,6,0))-IF(L538&lt;=8,0,IF(L538&lt;=16,(L538-9)*0.17,0)),0)+IF(F538="JEOF",IF(L538=1,34,IF(L538=2,26.04,IF(L538=3,20.6,IF(L538=4,12,IF(L538=5,11,IF(L538=6,10,IF(L538=7,9,IF(L538=8,8,0))))))))+IF(L538&lt;=8,0,IF(L538&lt;=16,6,0))-IF(L538&lt;=8,0,IF(L538&lt;=16,(L538-9)*0.17,0)),0)+IF(F538="JnPČ",IF(L538=1,51,IF(L538=2,35.7,IF(L538=3,27,IF(L538=4,19.5,IF(L538=5,18,IF(L538=6,16.5,IF(L538=7,15,IF(L538=8,13.5,0))))))))+IF(L538&lt;=8,0,IF(L538&lt;=16,10,0))-IF(L538&lt;=8,0,IF(L538&lt;=16,(L538-9)*0.255,0)),0)+IF(F538="JnEČ",IF(L538=1,25.5,IF(L538=2,19.53,IF(L538=3,15.48,IF(L538=4,9,IF(L538=5,8.25,IF(L538=6,7.5,IF(L538=7,6.75,IF(L538=8,6,0))))))))+IF(L538&lt;=8,0,IF(L538&lt;=16,5,0))-IF(L538&lt;=8,0,IF(L538&lt;=16,(L538-9)*0.1275,0)),0)+IF(F538="JčPČ",IF(L538=1,21.25,IF(L538=2,14.5,IF(L538=3,11.5,IF(L538=4,7,IF(L538=5,6.5,IF(L538=6,6,IF(L538=7,5.5,IF(L538=8,5,0))))))))+IF(L538&lt;=8,0,IF(L538&lt;=16,4,0))-IF(L538&lt;=8,0,IF(L538&lt;=16,(L538-9)*0.10625,0)),0)+IF(F538="JčEČ",IF(L538=1,17,IF(L538=2,13.02,IF(L538=3,10.32,IF(L538=4,6,IF(L538=5,5.5,IF(L538=6,5,IF(L538=7,4.5,IF(L538=8,4,0))))))))+IF(L538&lt;=8,0,IF(L538&lt;=16,3,0))-IF(L538&lt;=8,0,IF(L538&lt;=16,(L538-9)*0.085,0)),0)+IF(F538="NEAK",IF(L538=1,11.48,IF(L538=2,8.79,IF(L538=3,6.97,IF(L538=4,4.05,IF(L538=5,3.71,IF(L538=6,3.38,IF(L538=7,3.04,IF(L538=8,2.7,0))))))))+IF(L538&lt;=8,0,IF(L538&lt;=16,2,IF(L538&lt;=24,1.3,0)))-IF(L538&lt;=8,0,IF(L538&lt;=16,(L538-9)*0.0574,IF(L538&lt;=24,(L538-17)*0.0574,0))),0))*IF(L538&lt;0,1,IF(OR(F538="PČ",F538="PŽ",F538="PT"),IF(J538&lt;32,J538/32,1),1))* IF(L538&lt;0,1,IF(OR(F538="EČ",F538="EŽ",F538="JOŽ",F538="JPČ",F538="NEAK"),IF(J538&lt;24,J538/24,1),1))*IF(L538&lt;0,1,IF(OR(F538="PČneol",F538="JEČ",F538="JEOF",F538="JnPČ",F538="JnEČ",F538="JčPČ",F538="JčEČ"),IF(J538&lt;16,J538/16,1),1))*IF(L538&lt;0,1,IF(F538="EČneol",IF(J538&lt;8,J538/8,1),1))</f>
        <v>20.6</v>
      </c>
      <c r="O538" s="9">
        <f t="shared" ref="O538:O541" si="302">IF(F538="OŽ",N538,IF(H538="Ne",IF(J538*0.3&lt;J538-L538,N538,0),IF(J538*0.1&lt;J538-L538,N538,0)))</f>
        <v>20.6</v>
      </c>
      <c r="P538" s="4">
        <f t="shared" ref="P538:P541" si="303">IF(O538=0,0,IF(F538="OŽ",IF(L538&gt;35,0,IF(J538&gt;35,(36-L538)*1.836,((36-L538)-(36-J538))*1.836)),0)+IF(F538="PČ",IF(L538&gt;31,0,IF(J538&gt;31,(32-L538)*1.347,((32-L538)-(32-J538))*1.347)),0)+ IF(F538="PČneol",IF(L538&gt;15,0,IF(J538&gt;15,(16-L538)*0.255,((16-L538)-(16-J538))*0.255)),0)+IF(F538="PŽ",IF(L538&gt;31,0,IF(J538&gt;31,(32-L538)*0.255,((32-L538)-(32-J538))*0.255)),0)+IF(F538="EČ",IF(L538&gt;23,0,IF(J538&gt;23,(24-L538)*0.612,((24-L538)-(24-J538))*0.612)),0)+IF(F538="EČneol",IF(L538&gt;7,0,IF(J538&gt;7,(8-L538)*0.204,((8-L538)-(8-J538))*0.204)),0)+IF(F538="EŽ",IF(L538&gt;23,0,IF(J538&gt;23,(24-L538)*0.204,((24-L538)-(24-J538))*0.204)),0)+IF(F538="PT",IF(L538&gt;31,0,IF(J538&gt;31,(32-L538)*0.204,((32-L538)-(32-J538))*0.204)),0)+IF(F538="JOŽ",IF(L538&gt;23,0,IF(J538&gt;23,(24-L538)*0.255,((24-L538)-(24-J538))*0.255)),0)+IF(F538="JPČ",IF(L538&gt;23,0,IF(J538&gt;23,(24-L538)*0.204,((24-L538)-(24-J538))*0.204)),0)+IF(F538="JEČ",IF(L538&gt;15,0,IF(J538&gt;15,(16-L538)*0.102,((16-L538)-(16-J538))*0.102)),0)+IF(F538="JEOF",IF(L538&gt;15,0,IF(J538&gt;15,(16-L538)*0.102,((16-L538)-(16-J538))*0.102)),0)+IF(F538="JnPČ",IF(L538&gt;15,0,IF(J538&gt;15,(16-L538)*0.153,((16-L538)-(16-J538))*0.153)),0)+IF(F538="JnEČ",IF(L538&gt;15,0,IF(J538&gt;15,(16-L538)*0.0765,((16-L538)-(16-J538))*0.0765)),0)+IF(F538="JčPČ",IF(L538&gt;15,0,IF(J538&gt;15,(16-L538)*0.06375,((16-L538)-(16-J538))*0.06375)),0)+IF(F538="JčEČ",IF(L538&gt;15,0,IF(J538&gt;15,(16-L538)*0.051,((16-L538)-(16-J538))*0.051)),0)+IF(F538="NEAK",IF(L538&gt;23,0,IF(J538&gt;23,(24-L538)*0.03444,((24-L538)-(24-J538))*0.03444)),0))</f>
        <v>1.3259999999999998</v>
      </c>
      <c r="Q538" s="11">
        <f t="shared" ref="Q538:Q541" si="304">IF(ISERROR(P538*100/N538),0,(P538*100/N538))</f>
        <v>6.4368932038834945</v>
      </c>
      <c r="R538" s="10">
        <f t="shared" ref="R538:R541" si="305">IF(Q538&lt;=30,O538+P538,O538+O538*0.3)*IF(G538=1,0.4,IF(G538=2,0.75,IF(G538="1 (kas 4 m. 1 k. nerengiamos)",0.52,1)))*IF(D538="olimpinė",1,IF(M538="Ne",0.5,1))*IF(OR(A$5="Lietuvos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federacija"),IF(OR(J538&lt;8,K538&lt;16),0,1),1)*E538*IF(I538&lt;=1,1,1/I538)*IF(OR(A$5="Lietuvos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17.540800000000001</v>
      </c>
    </row>
    <row r="539" spans="1:18" s="8" customFormat="1">
      <c r="A539" s="63">
        <v>2</v>
      </c>
      <c r="B539" s="63" t="s">
        <v>246</v>
      </c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3">
        <f t="shared" si="301"/>
        <v>0</v>
      </c>
      <c r="O539" s="9">
        <f t="shared" si="302"/>
        <v>0</v>
      </c>
      <c r="P539" s="4">
        <f t="shared" si="303"/>
        <v>0</v>
      </c>
      <c r="Q539" s="11">
        <f t="shared" si="304"/>
        <v>0</v>
      </c>
      <c r="R539" s="10">
        <f t="shared" si="305"/>
        <v>0</v>
      </c>
    </row>
    <row r="540" spans="1:18" s="8" customFormat="1">
      <c r="A540" s="63">
        <v>3</v>
      </c>
      <c r="B540" s="63"/>
      <c r="C540" s="12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3">
        <f t="shared" si="301"/>
        <v>0</v>
      </c>
      <c r="O540" s="9">
        <f t="shared" si="302"/>
        <v>0</v>
      </c>
      <c r="P540" s="4">
        <f t="shared" si="303"/>
        <v>0</v>
      </c>
      <c r="Q540" s="11">
        <f t="shared" si="304"/>
        <v>0</v>
      </c>
      <c r="R540" s="10">
        <f t="shared" si="305"/>
        <v>0</v>
      </c>
    </row>
    <row r="541" spans="1:18" s="8" customFormat="1">
      <c r="A541" s="63">
        <v>4</v>
      </c>
      <c r="B541" s="63"/>
      <c r="C541" s="12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3">
        <f t="shared" si="301"/>
        <v>0</v>
      </c>
      <c r="O541" s="9">
        <f t="shared" si="302"/>
        <v>0</v>
      </c>
      <c r="P541" s="4">
        <f t="shared" si="303"/>
        <v>0</v>
      </c>
      <c r="Q541" s="11">
        <f t="shared" si="304"/>
        <v>0</v>
      </c>
      <c r="R541" s="10">
        <f t="shared" si="305"/>
        <v>0</v>
      </c>
    </row>
    <row r="542" spans="1:18" s="8" customFormat="1">
      <c r="A542" s="75" t="s">
        <v>36</v>
      </c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7"/>
      <c r="R542" s="10">
        <f>SUM(R538:R541)</f>
        <v>17.540800000000001</v>
      </c>
    </row>
    <row r="543" spans="1:18" s="8" customFormat="1" ht="15.75">
      <c r="A543" s="24" t="s">
        <v>247</v>
      </c>
      <c r="B543" s="2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 t="s">
        <v>48</v>
      </c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s="8" customFormat="1">
      <c r="A545" s="49"/>
      <c r="B545" s="49"/>
      <c r="C545" s="49"/>
      <c r="D545" s="49"/>
      <c r="E545" s="49"/>
      <c r="F545" s="49"/>
      <c r="G545" s="49"/>
      <c r="H545" s="49"/>
      <c r="I545" s="49"/>
      <c r="J545" s="15"/>
      <c r="K545" s="15"/>
      <c r="L545" s="15"/>
      <c r="M545" s="15"/>
      <c r="N545" s="15"/>
      <c r="O545" s="15"/>
      <c r="P545" s="15"/>
      <c r="Q545" s="15"/>
      <c r="R545" s="16"/>
    </row>
    <row r="546" spans="1:18" s="8" customFormat="1">
      <c r="A546" s="69" t="s">
        <v>248</v>
      </c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59"/>
    </row>
    <row r="547" spans="1:18" s="8" customFormat="1" ht="18">
      <c r="A547" s="71" t="s">
        <v>27</v>
      </c>
      <c r="B547" s="72"/>
      <c r="C547" s="72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9"/>
    </row>
    <row r="548" spans="1:18" s="8" customFormat="1">
      <c r="A548" s="73" t="s">
        <v>249</v>
      </c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59"/>
    </row>
    <row r="549" spans="1:18" s="8" customFormat="1">
      <c r="A549" s="63">
        <v>1</v>
      </c>
      <c r="B549" s="63" t="s">
        <v>28</v>
      </c>
      <c r="C549" s="12" t="s">
        <v>29</v>
      </c>
      <c r="D549" s="63" t="s">
        <v>30</v>
      </c>
      <c r="E549" s="63">
        <v>2</v>
      </c>
      <c r="F549" s="63" t="s">
        <v>31</v>
      </c>
      <c r="G549" s="63">
        <v>1</v>
      </c>
      <c r="H549" s="63" t="s">
        <v>32</v>
      </c>
      <c r="I549" s="63"/>
      <c r="J549" s="63">
        <v>77</v>
      </c>
      <c r="K549" s="63">
        <v>44</v>
      </c>
      <c r="L549" s="63">
        <v>1</v>
      </c>
      <c r="M549" s="63" t="s">
        <v>32</v>
      </c>
      <c r="N549" s="3">
        <f t="shared" ref="N549:N552" si="306">(IF(F549="OŽ",IF(L549=1,550.8,IF(L549=2,426.38,IF(L549=3,342.14,IF(L549=4,181.44,IF(L549=5,168.48,IF(L549=6,155.52,IF(L549=7,148.5,IF(L549=8,144,0))))))))+IF(L549&lt;=8,0,IF(L549&lt;=16,137.7,IF(L549&lt;=24,108,IF(L549&lt;=32,80.1,IF(L549&lt;=36,52.2,0)))))-IF(L549&lt;=8,0,IF(L549&lt;=16,(L549-9)*2.754,IF(L549&lt;=24,(L549-17)* 2.754,IF(L549&lt;=32,(L549-25)* 2.754,IF(L549&lt;=36,(L549-33)*2.754,0))))),0)+IF(F549="PČ",IF(L549=1,449,IF(L549=2,314.6,IF(L549=3,238,IF(L549=4,172,IF(L549=5,159,IF(L549=6,145,IF(L549=7,132,IF(L549=8,119,0))))))))+IF(L549&lt;=8,0,IF(L549&lt;=16,88,IF(L549&lt;=24,55,IF(L549&lt;=32,22,0))))-IF(L549&lt;=8,0,IF(L549&lt;=16,(L549-9)*2.245,IF(L549&lt;=24,(L549-17)*2.245,IF(L549&lt;=32,(L549-25)*2.245,0)))),0)+IF(F549="PČneol",IF(L549=1,85,IF(L549=2,64.61,IF(L549=3,50.76,IF(L549=4,16.25,IF(L549=5,15,IF(L549=6,13.75,IF(L549=7,12.5,IF(L549=8,11.25,0))))))))+IF(L549&lt;=8,0,IF(L549&lt;=16,9,0))-IF(L549&lt;=8,0,IF(L549&lt;=16,(L549-9)*0.425,0)),0)+IF(F549="PŽ",IF(L549=1,85,IF(L549=2,59.5,IF(L549=3,45,IF(L549=4,32.5,IF(L549=5,30,IF(L549=6,27.5,IF(L549=7,25,IF(L549=8,22.5,0))))))))+IF(L549&lt;=8,0,IF(L549&lt;=16,19,IF(L549&lt;=24,13,IF(L549&lt;=32,8,0))))-IF(L549&lt;=8,0,IF(L549&lt;=16,(L549-9)*0.425,IF(L549&lt;=24,(L549-17)*0.425,IF(L549&lt;=32,(L549-25)*0.425,0)))),0)+IF(F549="EČ",IF(L549=1,204,IF(L549=2,156.24,IF(L549=3,123.84,IF(L549=4,72,IF(L549=5,66,IF(L549=6,60,IF(L549=7,54,IF(L549=8,48,0))))))))+IF(L549&lt;=8,0,IF(L549&lt;=16,40,IF(L549&lt;=24,25,0)))-IF(L549&lt;=8,0,IF(L549&lt;=16,(L549-9)*1.02,IF(L549&lt;=24,(L549-17)*1.02,0))),0)+IF(F549="EČneol",IF(L549=1,68,IF(L549=2,51.69,IF(L549=3,40.61,IF(L549=4,13,IF(L549=5,12,IF(L549=6,11,IF(L549=7,10,IF(L549=8,9,0)))))))))+IF(F549="EŽ",IF(L549=1,68,IF(L549=2,47.6,IF(L549=3,36,IF(L549=4,18,IF(L549=5,16.5,IF(L549=6,15,IF(L549=7,13.5,IF(L549=8,12,0))))))))+IF(L549&lt;=8,0,IF(L549&lt;=16,10,IF(L549&lt;=24,6,0)))-IF(L549&lt;=8,0,IF(L549&lt;=16,(L549-9)*0.34,IF(L549&lt;=24,(L549-17)*0.34,0))),0)+IF(F549="PT",IF(L549=1,68,IF(L549=2,52.08,IF(L549=3,41.28,IF(L549=4,24,IF(L549=5,22,IF(L549=6,20,IF(L549=7,18,IF(L549=8,16,0))))))))+IF(L549&lt;=8,0,IF(L549&lt;=16,13,IF(L549&lt;=24,9,IF(L549&lt;=32,4,0))))-IF(L549&lt;=8,0,IF(L549&lt;=16,(L549-9)*0.34,IF(L549&lt;=24,(L549-17)*0.34,IF(L549&lt;=32,(L549-25)*0.34,0)))),0)+IF(F549="JOŽ",IF(L549=1,85,IF(L549=2,59.5,IF(L549=3,45,IF(L549=4,32.5,IF(L549=5,30,IF(L549=6,27.5,IF(L549=7,25,IF(L549=8,22.5,0))))))))+IF(L549&lt;=8,0,IF(L549&lt;=16,19,IF(L549&lt;=24,13,0)))-IF(L549&lt;=8,0,IF(L549&lt;=16,(L549-9)*0.425,IF(L549&lt;=24,(L549-17)*0.425,0))),0)+IF(F549="JPČ",IF(L549=1,68,IF(L549=2,47.6,IF(L549=3,36,IF(L549=4,26,IF(L549=5,24,IF(L549=6,22,IF(L549=7,20,IF(L549=8,18,0))))))))+IF(L549&lt;=8,0,IF(L549&lt;=16,13,IF(L549&lt;=24,9,0)))-IF(L549&lt;=8,0,IF(L549&lt;=16,(L549-9)*0.34,IF(L549&lt;=24,(L549-17)*0.34,0))),0)+IF(F549="JEČ",IF(L549=1,34,IF(L549=2,26.04,IF(L549=3,20.6,IF(L549=4,12,IF(L549=5,11,IF(L549=6,10,IF(L549=7,9,IF(L549=8,8,0))))))))+IF(L549&lt;=8,0,IF(L549&lt;=16,6,0))-IF(L549&lt;=8,0,IF(L549&lt;=16,(L549-9)*0.17,0)),0)+IF(F549="JEOF",IF(L549=1,34,IF(L549=2,26.04,IF(L549=3,20.6,IF(L549=4,12,IF(L549=5,11,IF(L549=6,10,IF(L549=7,9,IF(L549=8,8,0))))))))+IF(L549&lt;=8,0,IF(L549&lt;=16,6,0))-IF(L549&lt;=8,0,IF(L549&lt;=16,(L549-9)*0.17,0)),0)+IF(F549="JnPČ",IF(L549=1,51,IF(L549=2,35.7,IF(L549=3,27,IF(L549=4,19.5,IF(L549=5,18,IF(L549=6,16.5,IF(L549=7,15,IF(L549=8,13.5,0))))))))+IF(L549&lt;=8,0,IF(L549&lt;=16,10,0))-IF(L549&lt;=8,0,IF(L549&lt;=16,(L549-9)*0.255,0)),0)+IF(F549="JnEČ",IF(L549=1,25.5,IF(L549=2,19.53,IF(L549=3,15.48,IF(L549=4,9,IF(L549=5,8.25,IF(L549=6,7.5,IF(L549=7,6.75,IF(L549=8,6,0))))))))+IF(L549&lt;=8,0,IF(L549&lt;=16,5,0))-IF(L549&lt;=8,0,IF(L549&lt;=16,(L549-9)*0.1275,0)),0)+IF(F549="JčPČ",IF(L549=1,21.25,IF(L549=2,14.5,IF(L549=3,11.5,IF(L549=4,7,IF(L549=5,6.5,IF(L549=6,6,IF(L549=7,5.5,IF(L549=8,5,0))))))))+IF(L549&lt;=8,0,IF(L549&lt;=16,4,0))-IF(L549&lt;=8,0,IF(L549&lt;=16,(L549-9)*0.10625,0)),0)+IF(F549="JčEČ",IF(L549=1,17,IF(L549=2,13.02,IF(L549=3,10.32,IF(L549=4,6,IF(L549=5,5.5,IF(L549=6,5,IF(L549=7,4.5,IF(L549=8,4,0))))))))+IF(L549&lt;=8,0,IF(L549&lt;=16,3,0))-IF(L549&lt;=8,0,IF(L549&lt;=16,(L549-9)*0.085,0)),0)+IF(F549="NEAK",IF(L549=1,11.48,IF(L549=2,8.79,IF(L549=3,6.97,IF(L549=4,4.05,IF(L549=5,3.71,IF(L549=6,3.38,IF(L549=7,3.04,IF(L549=8,2.7,0))))))))+IF(L549&lt;=8,0,IF(L549&lt;=16,2,IF(L549&lt;=24,1.3,0)))-IF(L549&lt;=8,0,IF(L549&lt;=16,(L549-9)*0.0574,IF(L549&lt;=24,(L549-17)*0.0574,0))),0))*IF(L549&lt;0,1,IF(OR(F549="PČ",F549="PŽ",F549="PT"),IF(J549&lt;32,J549/32,1),1))* IF(L549&lt;0,1,IF(OR(F549="EČ",F549="EŽ",F549="JOŽ",F549="JPČ",F549="NEAK"),IF(J549&lt;24,J549/24,1),1))*IF(L549&lt;0,1,IF(OR(F549="PČneol",F549="JEČ",F549="JEOF",F549="JnPČ",F549="JnEČ",F549="JčPČ",F549="JčEČ"),IF(J549&lt;16,J549/16,1),1))*IF(L549&lt;0,1,IF(F549="EČneol",IF(J549&lt;8,J549/8,1),1))</f>
        <v>85</v>
      </c>
      <c r="O549" s="9">
        <f t="shared" ref="O549:O552" si="307">IF(F549="OŽ",N549,IF(H549="Ne",IF(J549*0.3&lt;J549-L549,N549,0),IF(J549*0.1&lt;J549-L549,N549,0)))</f>
        <v>85</v>
      </c>
      <c r="P549" s="4">
        <f t="shared" ref="P549:P552" si="30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3.8250000000000002</v>
      </c>
      <c r="Q549" s="11">
        <f t="shared" ref="Q549:Q552" si="309">IF(ISERROR(P549*100/N549),0,(P549*100/N549))</f>
        <v>4.5</v>
      </c>
      <c r="R549" s="10">
        <f t="shared" ref="R549:R552" si="310">IF(Q549&lt;=30,O549+P549,O549+O549*0.3)*IF(G549=1,0.4,IF(G549=2,0.75,IF(G549="1 (kas 4 m. 1 k. nerengiamos)",0.52,1)))*IF(D549="olimpinė",1,IF(M549="Ne",0.5,1))*IF(OR(A$5="Lietuvos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federacija"),IF(OR(J549&lt;8,K549&lt;16),0,1),1)*E549*IF(I549&lt;=1,1,1/I549)*IF(OR(A$5="Lietuvos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71.06</v>
      </c>
    </row>
    <row r="550" spans="1:18" s="8" customFormat="1">
      <c r="A550" s="63">
        <v>2</v>
      </c>
      <c r="B550" s="63" t="s">
        <v>33</v>
      </c>
      <c r="C550" s="12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3">
        <f t="shared" si="306"/>
        <v>0</v>
      </c>
      <c r="O550" s="9">
        <f t="shared" si="307"/>
        <v>0</v>
      </c>
      <c r="P550" s="4">
        <f t="shared" si="308"/>
        <v>0</v>
      </c>
      <c r="Q550" s="11">
        <f t="shared" si="309"/>
        <v>0</v>
      </c>
      <c r="R550" s="10">
        <f t="shared" si="310"/>
        <v>0</v>
      </c>
    </row>
    <row r="551" spans="1:18" s="8" customFormat="1">
      <c r="A551" s="63">
        <v>3</v>
      </c>
      <c r="B551" s="63" t="s">
        <v>34</v>
      </c>
      <c r="C551" s="12" t="s">
        <v>29</v>
      </c>
      <c r="D551" s="63" t="s">
        <v>30</v>
      </c>
      <c r="E551" s="63">
        <v>2</v>
      </c>
      <c r="F551" s="63" t="s">
        <v>31</v>
      </c>
      <c r="G551" s="63">
        <v>1</v>
      </c>
      <c r="H551" s="63" t="s">
        <v>32</v>
      </c>
      <c r="I551" s="63"/>
      <c r="J551" s="63">
        <v>77</v>
      </c>
      <c r="K551" s="63">
        <v>44</v>
      </c>
      <c r="L551" s="63">
        <v>4</v>
      </c>
      <c r="M551" s="63" t="s">
        <v>32</v>
      </c>
      <c r="N551" s="3">
        <f t="shared" si="306"/>
        <v>16.25</v>
      </c>
      <c r="O551" s="9">
        <f t="shared" si="307"/>
        <v>16.25</v>
      </c>
      <c r="P551" s="4">
        <f t="shared" si="308"/>
        <v>3.06</v>
      </c>
      <c r="Q551" s="11">
        <f t="shared" si="309"/>
        <v>18.830769230769231</v>
      </c>
      <c r="R551" s="10">
        <f t="shared" si="310"/>
        <v>15.448</v>
      </c>
    </row>
    <row r="552" spans="1:18" s="8" customFormat="1">
      <c r="A552" s="63">
        <v>4</v>
      </c>
      <c r="B552" s="63" t="s">
        <v>35</v>
      </c>
      <c r="C552" s="12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3">
        <f t="shared" si="306"/>
        <v>0</v>
      </c>
      <c r="O552" s="9">
        <f t="shared" si="307"/>
        <v>0</v>
      </c>
      <c r="P552" s="4">
        <f t="shared" si="308"/>
        <v>0</v>
      </c>
      <c r="Q552" s="11">
        <f t="shared" si="309"/>
        <v>0</v>
      </c>
      <c r="R552" s="10">
        <f t="shared" si="310"/>
        <v>0</v>
      </c>
    </row>
    <row r="553" spans="1:18" s="8" customFormat="1">
      <c r="A553" s="75" t="s">
        <v>36</v>
      </c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7"/>
      <c r="R553" s="10">
        <f>SUM(R549:R552)</f>
        <v>86.50800000000001</v>
      </c>
    </row>
    <row r="554" spans="1:18" s="8" customFormat="1" ht="15.75">
      <c r="A554" s="24" t="s">
        <v>250</v>
      </c>
      <c r="B554" s="2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6"/>
    </row>
    <row r="555" spans="1:18" s="8" customFormat="1">
      <c r="A555" s="49" t="s">
        <v>48</v>
      </c>
      <c r="B555" s="49"/>
      <c r="C555" s="49"/>
      <c r="D555" s="49"/>
      <c r="E555" s="49"/>
      <c r="F555" s="49"/>
      <c r="G555" s="49"/>
      <c r="H555" s="49"/>
      <c r="I555" s="49"/>
      <c r="J555" s="15"/>
      <c r="K555" s="15"/>
      <c r="L555" s="15"/>
      <c r="M555" s="15"/>
      <c r="N555" s="15"/>
      <c r="O555" s="15"/>
      <c r="P555" s="15"/>
      <c r="Q555" s="15"/>
      <c r="R555" s="16"/>
    </row>
    <row r="556" spans="1:18" s="8" customFormat="1">
      <c r="A556" s="49"/>
      <c r="B556" s="49"/>
      <c r="C556" s="49"/>
      <c r="D556" s="49"/>
      <c r="E556" s="49"/>
      <c r="F556" s="49"/>
      <c r="G556" s="49"/>
      <c r="H556" s="49"/>
      <c r="I556" s="49"/>
      <c r="J556" s="15"/>
      <c r="K556" s="15"/>
      <c r="L556" s="15"/>
      <c r="M556" s="15"/>
      <c r="N556" s="15"/>
      <c r="O556" s="15"/>
      <c r="P556" s="15"/>
      <c r="Q556" s="15"/>
      <c r="R556" s="16"/>
    </row>
    <row r="557" spans="1:18" s="8" customFormat="1">
      <c r="A557" s="69" t="s">
        <v>251</v>
      </c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59"/>
    </row>
    <row r="558" spans="1:18" s="8" customFormat="1" ht="18">
      <c r="A558" s="71" t="s">
        <v>27</v>
      </c>
      <c r="B558" s="72"/>
      <c r="C558" s="72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9"/>
    </row>
    <row r="559" spans="1:18" s="8" customFormat="1">
      <c r="A559" s="73" t="s">
        <v>252</v>
      </c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59"/>
    </row>
    <row r="560" spans="1:18" s="8" customFormat="1">
      <c r="A560" s="63">
        <v>1</v>
      </c>
      <c r="B560" s="63" t="s">
        <v>103</v>
      </c>
      <c r="C560" s="63" t="s">
        <v>42</v>
      </c>
      <c r="D560" s="63" t="s">
        <v>30</v>
      </c>
      <c r="E560" s="63">
        <v>2</v>
      </c>
      <c r="F560" s="63" t="s">
        <v>31</v>
      </c>
      <c r="G560" s="63">
        <v>1</v>
      </c>
      <c r="H560" s="63" t="s">
        <v>32</v>
      </c>
      <c r="I560" s="63"/>
      <c r="J560" s="63">
        <v>84</v>
      </c>
      <c r="K560" s="63">
        <v>51</v>
      </c>
      <c r="L560" s="63">
        <v>36</v>
      </c>
      <c r="M560" s="63" t="s">
        <v>32</v>
      </c>
      <c r="N560" s="3">
        <f t="shared" ref="N560:N563" si="311">(IF(F560="OŽ",IF(L560=1,550.8,IF(L560=2,426.38,IF(L560=3,342.14,IF(L560=4,181.44,IF(L560=5,168.48,IF(L560=6,155.52,IF(L560=7,148.5,IF(L560=8,144,0))))))))+IF(L560&lt;=8,0,IF(L560&lt;=16,137.7,IF(L560&lt;=24,108,IF(L560&lt;=32,80.1,IF(L560&lt;=36,52.2,0)))))-IF(L560&lt;=8,0,IF(L560&lt;=16,(L560-9)*2.754,IF(L560&lt;=24,(L560-17)* 2.754,IF(L560&lt;=32,(L560-25)* 2.754,IF(L560&lt;=36,(L560-33)*2.754,0))))),0)+IF(F560="PČ",IF(L560=1,449,IF(L560=2,314.6,IF(L560=3,238,IF(L560=4,172,IF(L560=5,159,IF(L560=6,145,IF(L560=7,132,IF(L560=8,119,0))))))))+IF(L560&lt;=8,0,IF(L560&lt;=16,88,IF(L560&lt;=24,55,IF(L560&lt;=32,22,0))))-IF(L560&lt;=8,0,IF(L560&lt;=16,(L560-9)*2.245,IF(L560&lt;=24,(L560-17)*2.245,IF(L560&lt;=32,(L560-25)*2.245,0)))),0)+IF(F560="PČneol",IF(L560=1,85,IF(L560=2,64.61,IF(L560=3,50.76,IF(L560=4,16.25,IF(L560=5,15,IF(L560=6,13.75,IF(L560=7,12.5,IF(L560=8,11.25,0))))))))+IF(L560&lt;=8,0,IF(L560&lt;=16,9,0))-IF(L560&lt;=8,0,IF(L560&lt;=16,(L560-9)*0.425,0)),0)+IF(F560="PŽ",IF(L560=1,85,IF(L560=2,59.5,IF(L560=3,45,IF(L560=4,32.5,IF(L560=5,30,IF(L560=6,27.5,IF(L560=7,25,IF(L560=8,22.5,0))))))))+IF(L560&lt;=8,0,IF(L560&lt;=16,19,IF(L560&lt;=24,13,IF(L560&lt;=32,8,0))))-IF(L560&lt;=8,0,IF(L560&lt;=16,(L560-9)*0.425,IF(L560&lt;=24,(L560-17)*0.425,IF(L560&lt;=32,(L560-25)*0.425,0)))),0)+IF(F560="EČ",IF(L560=1,204,IF(L560=2,156.24,IF(L560=3,123.84,IF(L560=4,72,IF(L560=5,66,IF(L560=6,60,IF(L560=7,54,IF(L560=8,48,0))))))))+IF(L560&lt;=8,0,IF(L560&lt;=16,40,IF(L560&lt;=24,25,0)))-IF(L560&lt;=8,0,IF(L560&lt;=16,(L560-9)*1.02,IF(L560&lt;=24,(L560-17)*1.02,0))),0)+IF(F560="EČneol",IF(L560=1,68,IF(L560=2,51.69,IF(L560=3,40.61,IF(L560=4,13,IF(L560=5,12,IF(L560=6,11,IF(L560=7,10,IF(L560=8,9,0)))))))))+IF(F560="EŽ",IF(L560=1,68,IF(L560=2,47.6,IF(L560=3,36,IF(L560=4,18,IF(L560=5,16.5,IF(L560=6,15,IF(L560=7,13.5,IF(L560=8,12,0))))))))+IF(L560&lt;=8,0,IF(L560&lt;=16,10,IF(L560&lt;=24,6,0)))-IF(L560&lt;=8,0,IF(L560&lt;=16,(L560-9)*0.34,IF(L560&lt;=24,(L560-17)*0.34,0))),0)+IF(F560="PT",IF(L560=1,68,IF(L560=2,52.08,IF(L560=3,41.28,IF(L560=4,24,IF(L560=5,22,IF(L560=6,20,IF(L560=7,18,IF(L560=8,16,0))))))))+IF(L560&lt;=8,0,IF(L560&lt;=16,13,IF(L560&lt;=24,9,IF(L560&lt;=32,4,0))))-IF(L560&lt;=8,0,IF(L560&lt;=16,(L560-9)*0.34,IF(L560&lt;=24,(L560-17)*0.34,IF(L560&lt;=32,(L560-25)*0.34,0)))),0)+IF(F560="JOŽ",IF(L560=1,85,IF(L560=2,59.5,IF(L560=3,45,IF(L560=4,32.5,IF(L560=5,30,IF(L560=6,27.5,IF(L560=7,25,IF(L560=8,22.5,0))))))))+IF(L560&lt;=8,0,IF(L560&lt;=16,19,IF(L560&lt;=24,13,0)))-IF(L560&lt;=8,0,IF(L560&lt;=16,(L560-9)*0.425,IF(L560&lt;=24,(L560-17)*0.425,0))),0)+IF(F560="JPČ",IF(L560=1,68,IF(L560=2,47.6,IF(L560=3,36,IF(L560=4,26,IF(L560=5,24,IF(L560=6,22,IF(L560=7,20,IF(L560=8,18,0))))))))+IF(L560&lt;=8,0,IF(L560&lt;=16,13,IF(L560&lt;=24,9,0)))-IF(L560&lt;=8,0,IF(L560&lt;=16,(L560-9)*0.34,IF(L560&lt;=24,(L560-17)*0.34,0))),0)+IF(F560="JEČ",IF(L560=1,34,IF(L560=2,26.04,IF(L560=3,20.6,IF(L560=4,12,IF(L560=5,11,IF(L560=6,10,IF(L560=7,9,IF(L560=8,8,0))))))))+IF(L560&lt;=8,0,IF(L560&lt;=16,6,0))-IF(L560&lt;=8,0,IF(L560&lt;=16,(L560-9)*0.17,0)),0)+IF(F560="JEOF",IF(L560=1,34,IF(L560=2,26.04,IF(L560=3,20.6,IF(L560=4,12,IF(L560=5,11,IF(L560=6,10,IF(L560=7,9,IF(L560=8,8,0))))))))+IF(L560&lt;=8,0,IF(L560&lt;=16,6,0))-IF(L560&lt;=8,0,IF(L560&lt;=16,(L560-9)*0.17,0)),0)+IF(F560="JnPČ",IF(L560=1,51,IF(L560=2,35.7,IF(L560=3,27,IF(L560=4,19.5,IF(L560=5,18,IF(L560=6,16.5,IF(L560=7,15,IF(L560=8,13.5,0))))))))+IF(L560&lt;=8,0,IF(L560&lt;=16,10,0))-IF(L560&lt;=8,0,IF(L560&lt;=16,(L560-9)*0.255,0)),0)+IF(F560="JnEČ",IF(L560=1,25.5,IF(L560=2,19.53,IF(L560=3,15.48,IF(L560=4,9,IF(L560=5,8.25,IF(L560=6,7.5,IF(L560=7,6.75,IF(L560=8,6,0))))))))+IF(L560&lt;=8,0,IF(L560&lt;=16,5,0))-IF(L560&lt;=8,0,IF(L560&lt;=16,(L560-9)*0.1275,0)),0)+IF(F560="JčPČ",IF(L560=1,21.25,IF(L560=2,14.5,IF(L560=3,11.5,IF(L560=4,7,IF(L560=5,6.5,IF(L560=6,6,IF(L560=7,5.5,IF(L560=8,5,0))))))))+IF(L560&lt;=8,0,IF(L560&lt;=16,4,0))-IF(L560&lt;=8,0,IF(L560&lt;=16,(L560-9)*0.10625,0)),0)+IF(F560="JčEČ",IF(L560=1,17,IF(L560=2,13.02,IF(L560=3,10.32,IF(L560=4,6,IF(L560=5,5.5,IF(L560=6,5,IF(L560=7,4.5,IF(L560=8,4,0))))))))+IF(L560&lt;=8,0,IF(L560&lt;=16,3,0))-IF(L560&lt;=8,0,IF(L560&lt;=16,(L560-9)*0.085,0)),0)+IF(F560="NEAK",IF(L560=1,11.48,IF(L560=2,8.79,IF(L560=3,6.97,IF(L560=4,4.05,IF(L560=5,3.71,IF(L560=6,3.38,IF(L560=7,3.04,IF(L560=8,2.7,0))))))))+IF(L560&lt;=8,0,IF(L560&lt;=16,2,IF(L560&lt;=24,1.3,0)))-IF(L560&lt;=8,0,IF(L560&lt;=16,(L560-9)*0.0574,IF(L560&lt;=24,(L560-17)*0.0574,0))),0))*IF(L560&lt;0,1,IF(OR(F560="PČ",F560="PŽ",F560="PT"),IF(J560&lt;32,J560/32,1),1))* IF(L560&lt;0,1,IF(OR(F560="EČ",F560="EŽ",F560="JOŽ",F560="JPČ",F560="NEAK"),IF(J560&lt;24,J560/24,1),1))*IF(L560&lt;0,1,IF(OR(F560="PČneol",F560="JEČ",F560="JEOF",F560="JnPČ",F560="JnEČ",F560="JčPČ",F560="JčEČ"),IF(J560&lt;16,J560/16,1),1))*IF(L560&lt;0,1,IF(F560="EČneol",IF(J560&lt;8,J560/8,1),1))</f>
        <v>0</v>
      </c>
      <c r="O560" s="9">
        <f t="shared" ref="O560:O563" si="312">IF(F560="OŽ",N560,IF(H560="Ne",IF(J560*0.3&lt;J560-L560,N560,0),IF(J560*0.1&lt;J560-L560,N560,0)))</f>
        <v>0</v>
      </c>
      <c r="P560" s="4">
        <f t="shared" ref="P560:P563" si="313">IF(O560=0,0,IF(F560="OŽ",IF(L560&gt;35,0,IF(J560&gt;35,(36-L560)*1.836,((36-L560)-(36-J560))*1.836)),0)+IF(F560="PČ",IF(L560&gt;31,0,IF(J560&gt;31,(32-L560)*1.347,((32-L560)-(32-J560))*1.347)),0)+ IF(F560="PČneol",IF(L560&gt;15,0,IF(J560&gt;15,(16-L560)*0.255,((16-L560)-(16-J560))*0.255)),0)+IF(F560="PŽ",IF(L560&gt;31,0,IF(J560&gt;31,(32-L560)*0.255,((32-L560)-(32-J560))*0.255)),0)+IF(F560="EČ",IF(L560&gt;23,0,IF(J560&gt;23,(24-L560)*0.612,((24-L560)-(24-J560))*0.612)),0)+IF(F560="EČneol",IF(L560&gt;7,0,IF(J560&gt;7,(8-L560)*0.204,((8-L560)-(8-J560))*0.204)),0)+IF(F560="EŽ",IF(L560&gt;23,0,IF(J560&gt;23,(24-L560)*0.204,((24-L560)-(24-J560))*0.204)),0)+IF(F560="PT",IF(L560&gt;31,0,IF(J560&gt;31,(32-L560)*0.204,((32-L560)-(32-J560))*0.204)),0)+IF(F560="JOŽ",IF(L560&gt;23,0,IF(J560&gt;23,(24-L560)*0.255,((24-L560)-(24-J560))*0.255)),0)+IF(F560="JPČ",IF(L560&gt;23,0,IF(J560&gt;23,(24-L560)*0.204,((24-L560)-(24-J560))*0.204)),0)+IF(F560="JEČ",IF(L560&gt;15,0,IF(J560&gt;15,(16-L560)*0.102,((16-L560)-(16-J560))*0.102)),0)+IF(F560="JEOF",IF(L560&gt;15,0,IF(J560&gt;15,(16-L560)*0.102,((16-L560)-(16-J560))*0.102)),0)+IF(F560="JnPČ",IF(L560&gt;15,0,IF(J560&gt;15,(16-L560)*0.153,((16-L560)-(16-J560))*0.153)),0)+IF(F560="JnEČ",IF(L560&gt;15,0,IF(J560&gt;15,(16-L560)*0.0765,((16-L560)-(16-J560))*0.0765)),0)+IF(F560="JčPČ",IF(L560&gt;15,0,IF(J560&gt;15,(16-L560)*0.06375,((16-L560)-(16-J560))*0.06375)),0)+IF(F560="JčEČ",IF(L560&gt;15,0,IF(J560&gt;15,(16-L560)*0.051,((16-L560)-(16-J560))*0.051)),0)+IF(F560="NEAK",IF(L560&gt;23,0,IF(J560&gt;23,(24-L560)*0.03444,((24-L560)-(24-J560))*0.03444)),0))</f>
        <v>0</v>
      </c>
      <c r="Q560" s="11">
        <f t="shared" ref="Q560:Q563" si="314">IF(ISERROR(P560*100/N560),0,(P560*100/N560))</f>
        <v>0</v>
      </c>
      <c r="R560" s="10">
        <f t="shared" ref="R560:R563" si="315">IF(Q560&lt;=30,O560+P560,O560+O560*0.3)*IF(G560=1,0.4,IF(G560=2,0.75,IF(G560="1 (kas 4 m. 1 k. nerengiamos)",0.52,1)))*IF(D560="olimpinė",1,IF(M560="Ne",0.5,1))*IF(OR(A$5="Lietuvos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federacija"),IF(OR(J560&lt;8,K560&lt;16),0,1),1)*E560*IF(I560&lt;=1,1,1/I560)*IF(OR(A$5="Lietuvos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1" spans="1:18" s="8" customFormat="1">
      <c r="A561" s="63">
        <v>2</v>
      </c>
      <c r="B561" s="63" t="s">
        <v>104</v>
      </c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3">
        <f t="shared" si="311"/>
        <v>0</v>
      </c>
      <c r="O561" s="9">
        <f t="shared" si="312"/>
        <v>0</v>
      </c>
      <c r="P561" s="4">
        <f t="shared" si="313"/>
        <v>0</v>
      </c>
      <c r="Q561" s="11">
        <f t="shared" si="314"/>
        <v>0</v>
      </c>
      <c r="R561" s="10">
        <f t="shared" si="315"/>
        <v>0</v>
      </c>
    </row>
    <row r="562" spans="1:18" s="8" customFormat="1">
      <c r="A562" s="63">
        <v>3</v>
      </c>
      <c r="B562" s="63" t="s">
        <v>253</v>
      </c>
      <c r="C562" s="63" t="s">
        <v>42</v>
      </c>
      <c r="D562" s="63" t="s">
        <v>30</v>
      </c>
      <c r="E562" s="63">
        <v>2</v>
      </c>
      <c r="F562" s="63" t="s">
        <v>31</v>
      </c>
      <c r="G562" s="63">
        <v>1</v>
      </c>
      <c r="H562" s="63" t="s">
        <v>32</v>
      </c>
      <c r="I562" s="63"/>
      <c r="J562" s="63">
        <v>84</v>
      </c>
      <c r="K562" s="63">
        <v>51</v>
      </c>
      <c r="L562" s="63">
        <v>40</v>
      </c>
      <c r="M562" s="63" t="s">
        <v>215</v>
      </c>
      <c r="N562" s="3">
        <f t="shared" si="311"/>
        <v>0</v>
      </c>
      <c r="O562" s="9">
        <f t="shared" si="312"/>
        <v>0</v>
      </c>
      <c r="P562" s="4">
        <f t="shared" si="313"/>
        <v>0</v>
      </c>
      <c r="Q562" s="11">
        <f t="shared" si="314"/>
        <v>0</v>
      </c>
      <c r="R562" s="10">
        <f t="shared" si="315"/>
        <v>0</v>
      </c>
    </row>
    <row r="563" spans="1:18" s="8" customFormat="1">
      <c r="A563" s="63">
        <v>4</v>
      </c>
      <c r="B563" s="63" t="s">
        <v>254</v>
      </c>
      <c r="C563" s="12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3">
        <f t="shared" si="311"/>
        <v>0</v>
      </c>
      <c r="O563" s="9">
        <f t="shared" si="312"/>
        <v>0</v>
      </c>
      <c r="P563" s="4">
        <f t="shared" si="313"/>
        <v>0</v>
      </c>
      <c r="Q563" s="11">
        <f t="shared" si="314"/>
        <v>0</v>
      </c>
      <c r="R563" s="10">
        <f t="shared" si="315"/>
        <v>0</v>
      </c>
    </row>
    <row r="564" spans="1:18" s="8" customFormat="1">
      <c r="A564" s="75" t="s">
        <v>36</v>
      </c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7"/>
      <c r="R564" s="10">
        <f>SUM(R560:R563)</f>
        <v>0</v>
      </c>
    </row>
    <row r="565" spans="1:18" s="8" customFormat="1" ht="15.75">
      <c r="A565" s="24" t="s">
        <v>255</v>
      </c>
      <c r="B565" s="24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6"/>
    </row>
    <row r="566" spans="1:18" s="8" customFormat="1">
      <c r="A566" s="49" t="s">
        <v>48</v>
      </c>
      <c r="B566" s="49"/>
      <c r="C566" s="49"/>
      <c r="D566" s="49"/>
      <c r="E566" s="49"/>
      <c r="F566" s="49"/>
      <c r="G566" s="49"/>
      <c r="H566" s="49"/>
      <c r="I566" s="49"/>
      <c r="J566" s="15"/>
      <c r="K566" s="15"/>
      <c r="L566" s="15"/>
      <c r="M566" s="15"/>
      <c r="N566" s="15"/>
      <c r="O566" s="15"/>
      <c r="P566" s="15"/>
      <c r="Q566" s="15"/>
      <c r="R566" s="16"/>
    </row>
    <row r="567" spans="1:18" s="8" customFormat="1">
      <c r="A567" s="49"/>
      <c r="B567" s="49"/>
      <c r="C567" s="49"/>
      <c r="D567" s="49"/>
      <c r="E567" s="49"/>
      <c r="F567" s="49"/>
      <c r="G567" s="49"/>
      <c r="H567" s="49"/>
      <c r="I567" s="49"/>
      <c r="J567" s="15"/>
      <c r="K567" s="15"/>
      <c r="L567" s="15"/>
      <c r="M567" s="15"/>
      <c r="N567" s="15"/>
      <c r="O567" s="15"/>
      <c r="P567" s="15"/>
      <c r="Q567" s="15"/>
      <c r="R567" s="16"/>
    </row>
    <row r="568" spans="1:18" s="8" customFormat="1">
      <c r="A568" s="69" t="s">
        <v>256</v>
      </c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59"/>
    </row>
    <row r="569" spans="1:18" s="8" customFormat="1" ht="18">
      <c r="A569" s="71" t="s">
        <v>27</v>
      </c>
      <c r="B569" s="72"/>
      <c r="C569" s="72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9"/>
    </row>
    <row r="570" spans="1:18" s="8" customFormat="1">
      <c r="A570" s="73" t="s">
        <v>257</v>
      </c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59"/>
    </row>
    <row r="571" spans="1:18" s="8" customFormat="1">
      <c r="A571" s="63">
        <v>1</v>
      </c>
      <c r="B571" s="63" t="s">
        <v>103</v>
      </c>
      <c r="C571" s="63" t="s">
        <v>52</v>
      </c>
      <c r="D571" s="63" t="s">
        <v>30</v>
      </c>
      <c r="E571" s="63">
        <v>2</v>
      </c>
      <c r="F571" s="63" t="s">
        <v>31</v>
      </c>
      <c r="G571" s="63">
        <v>1</v>
      </c>
      <c r="H571" s="63" t="s">
        <v>215</v>
      </c>
      <c r="I571" s="63"/>
      <c r="J571" s="63">
        <v>35</v>
      </c>
      <c r="K571" s="63">
        <v>35</v>
      </c>
      <c r="L571" s="63">
        <v>23</v>
      </c>
      <c r="M571" s="63" t="s">
        <v>43</v>
      </c>
      <c r="N571" s="3">
        <f t="shared" ref="N571:N574" si="316">(IF(F571="OŽ",IF(L571=1,550.8,IF(L571=2,426.38,IF(L571=3,342.14,IF(L571=4,181.44,IF(L571=5,168.48,IF(L571=6,155.52,IF(L571=7,148.5,IF(L571=8,144,0))))))))+IF(L571&lt;=8,0,IF(L571&lt;=16,137.7,IF(L571&lt;=24,108,IF(L571&lt;=32,80.1,IF(L571&lt;=36,52.2,0)))))-IF(L571&lt;=8,0,IF(L571&lt;=16,(L571-9)*2.754,IF(L571&lt;=24,(L571-17)* 2.754,IF(L571&lt;=32,(L571-25)* 2.754,IF(L571&lt;=36,(L571-33)*2.754,0))))),0)+IF(F571="PČ",IF(L571=1,449,IF(L571=2,314.6,IF(L571=3,238,IF(L571=4,172,IF(L571=5,159,IF(L571=6,145,IF(L571=7,132,IF(L571=8,119,0))))))))+IF(L571&lt;=8,0,IF(L571&lt;=16,88,IF(L571&lt;=24,55,IF(L571&lt;=32,22,0))))-IF(L571&lt;=8,0,IF(L571&lt;=16,(L571-9)*2.245,IF(L571&lt;=24,(L571-17)*2.245,IF(L571&lt;=32,(L571-25)*2.245,0)))),0)+IF(F571="PČneol",IF(L571=1,85,IF(L571=2,64.61,IF(L571=3,50.76,IF(L571=4,16.25,IF(L571=5,15,IF(L571=6,13.75,IF(L571=7,12.5,IF(L571=8,11.25,0))))))))+IF(L571&lt;=8,0,IF(L571&lt;=16,9,0))-IF(L571&lt;=8,0,IF(L571&lt;=16,(L571-9)*0.425,0)),0)+IF(F571="PŽ",IF(L571=1,85,IF(L571=2,59.5,IF(L571=3,45,IF(L571=4,32.5,IF(L571=5,30,IF(L571=6,27.5,IF(L571=7,25,IF(L571=8,22.5,0))))))))+IF(L571&lt;=8,0,IF(L571&lt;=16,19,IF(L571&lt;=24,13,IF(L571&lt;=32,8,0))))-IF(L571&lt;=8,0,IF(L571&lt;=16,(L571-9)*0.425,IF(L571&lt;=24,(L571-17)*0.425,IF(L571&lt;=32,(L571-25)*0.425,0)))),0)+IF(F571="EČ",IF(L571=1,204,IF(L571=2,156.24,IF(L571=3,123.84,IF(L571=4,72,IF(L571=5,66,IF(L571=6,60,IF(L571=7,54,IF(L571=8,48,0))))))))+IF(L571&lt;=8,0,IF(L571&lt;=16,40,IF(L571&lt;=24,25,0)))-IF(L571&lt;=8,0,IF(L571&lt;=16,(L571-9)*1.02,IF(L571&lt;=24,(L571-17)*1.02,0))),0)+IF(F571="EČneol",IF(L571=1,68,IF(L571=2,51.69,IF(L571=3,40.61,IF(L571=4,13,IF(L571=5,12,IF(L571=6,11,IF(L571=7,10,IF(L571=8,9,0)))))))))+IF(F571="EŽ",IF(L571=1,68,IF(L571=2,47.6,IF(L571=3,36,IF(L571=4,18,IF(L571=5,16.5,IF(L571=6,15,IF(L571=7,13.5,IF(L571=8,12,0))))))))+IF(L571&lt;=8,0,IF(L571&lt;=16,10,IF(L571&lt;=24,6,0)))-IF(L571&lt;=8,0,IF(L571&lt;=16,(L571-9)*0.34,IF(L571&lt;=24,(L571-17)*0.34,0))),0)+IF(F571="PT",IF(L571=1,68,IF(L571=2,52.08,IF(L571=3,41.28,IF(L571=4,24,IF(L571=5,22,IF(L571=6,20,IF(L571=7,18,IF(L571=8,16,0))))))))+IF(L571&lt;=8,0,IF(L571&lt;=16,13,IF(L571&lt;=24,9,IF(L571&lt;=32,4,0))))-IF(L571&lt;=8,0,IF(L571&lt;=16,(L571-9)*0.34,IF(L571&lt;=24,(L571-17)*0.34,IF(L571&lt;=32,(L571-25)*0.34,0)))),0)+IF(F571="JOŽ",IF(L571=1,85,IF(L571=2,59.5,IF(L571=3,45,IF(L571=4,32.5,IF(L571=5,30,IF(L571=6,27.5,IF(L571=7,25,IF(L571=8,22.5,0))))))))+IF(L571&lt;=8,0,IF(L571&lt;=16,19,IF(L571&lt;=24,13,0)))-IF(L571&lt;=8,0,IF(L571&lt;=16,(L571-9)*0.425,IF(L571&lt;=24,(L571-17)*0.425,0))),0)+IF(F571="JPČ",IF(L571=1,68,IF(L571=2,47.6,IF(L571=3,36,IF(L571=4,26,IF(L571=5,24,IF(L571=6,22,IF(L571=7,20,IF(L571=8,18,0))))))))+IF(L571&lt;=8,0,IF(L571&lt;=16,13,IF(L571&lt;=24,9,0)))-IF(L571&lt;=8,0,IF(L571&lt;=16,(L571-9)*0.34,IF(L571&lt;=24,(L571-17)*0.34,0))),0)+IF(F571="JEČ",IF(L571=1,34,IF(L571=2,26.04,IF(L571=3,20.6,IF(L571=4,12,IF(L571=5,11,IF(L571=6,10,IF(L571=7,9,IF(L571=8,8,0))))))))+IF(L571&lt;=8,0,IF(L571&lt;=16,6,0))-IF(L571&lt;=8,0,IF(L571&lt;=16,(L571-9)*0.17,0)),0)+IF(F571="JEOF",IF(L571=1,34,IF(L571=2,26.04,IF(L571=3,20.6,IF(L571=4,12,IF(L571=5,11,IF(L571=6,10,IF(L571=7,9,IF(L571=8,8,0))))))))+IF(L571&lt;=8,0,IF(L571&lt;=16,6,0))-IF(L571&lt;=8,0,IF(L571&lt;=16,(L571-9)*0.17,0)),0)+IF(F571="JnPČ",IF(L571=1,51,IF(L571=2,35.7,IF(L571=3,27,IF(L571=4,19.5,IF(L571=5,18,IF(L571=6,16.5,IF(L571=7,15,IF(L571=8,13.5,0))))))))+IF(L571&lt;=8,0,IF(L571&lt;=16,10,0))-IF(L571&lt;=8,0,IF(L571&lt;=16,(L571-9)*0.255,0)),0)+IF(F571="JnEČ",IF(L571=1,25.5,IF(L571=2,19.53,IF(L571=3,15.48,IF(L571=4,9,IF(L571=5,8.25,IF(L571=6,7.5,IF(L571=7,6.75,IF(L571=8,6,0))))))))+IF(L571&lt;=8,0,IF(L571&lt;=16,5,0))-IF(L571&lt;=8,0,IF(L571&lt;=16,(L571-9)*0.1275,0)),0)+IF(F571="JčPČ",IF(L571=1,21.25,IF(L571=2,14.5,IF(L571=3,11.5,IF(L571=4,7,IF(L571=5,6.5,IF(L571=6,6,IF(L571=7,5.5,IF(L571=8,5,0))))))))+IF(L571&lt;=8,0,IF(L571&lt;=16,4,0))-IF(L571&lt;=8,0,IF(L571&lt;=16,(L571-9)*0.10625,0)),0)+IF(F571="JčEČ",IF(L571=1,17,IF(L571=2,13.02,IF(L571=3,10.32,IF(L571=4,6,IF(L571=5,5.5,IF(L571=6,5,IF(L571=7,4.5,IF(L571=8,4,0))))))))+IF(L571&lt;=8,0,IF(L571&lt;=16,3,0))-IF(L571&lt;=8,0,IF(L571&lt;=16,(L571-9)*0.085,0)),0)+IF(F571="NEAK",IF(L571=1,11.48,IF(L571=2,8.79,IF(L571=3,6.97,IF(L571=4,4.05,IF(L571=5,3.71,IF(L571=6,3.38,IF(L571=7,3.04,IF(L571=8,2.7,0))))))))+IF(L571&lt;=8,0,IF(L571&lt;=16,2,IF(L571&lt;=24,1.3,0)))-IF(L571&lt;=8,0,IF(L571&lt;=16,(L571-9)*0.0574,IF(L571&lt;=24,(L571-17)*0.0574,0))),0))*IF(L571&lt;0,1,IF(OR(F571="PČ",F571="PŽ",F571="PT"),IF(J571&lt;32,J571/32,1),1))* IF(L571&lt;0,1,IF(OR(F571="EČ",F571="EŽ",F571="JOŽ",F571="JPČ",F571="NEAK"),IF(J571&lt;24,J571/24,1),1))*IF(L571&lt;0,1,IF(OR(F571="PČneol",F571="JEČ",F571="JEOF",F571="JnPČ",F571="JnEČ",F571="JčPČ",F571="JčEČ"),IF(J571&lt;16,J571/16,1),1))*IF(L571&lt;0,1,IF(F571="EČneol",IF(J571&lt;8,J571/8,1),1))</f>
        <v>0</v>
      </c>
      <c r="O571" s="9">
        <f t="shared" ref="O571:O574" si="317">IF(F571="OŽ",N571,IF(H571="Ne",IF(J571*0.3&lt;J571-L571,N571,0),IF(J571*0.1&lt;J571-L571,N571,0)))</f>
        <v>0</v>
      </c>
      <c r="P571" s="4">
        <f t="shared" ref="P571:P574" si="318">IF(O571=0,0,IF(F571="OŽ",IF(L571&gt;35,0,IF(J571&gt;35,(36-L571)*1.836,((36-L571)-(36-J571))*1.836)),0)+IF(F571="PČ",IF(L571&gt;31,0,IF(J571&gt;31,(32-L571)*1.347,((32-L571)-(32-J571))*1.347)),0)+ IF(F571="PČneol",IF(L571&gt;15,0,IF(J571&gt;15,(16-L571)*0.255,((16-L571)-(16-J571))*0.255)),0)+IF(F571="PŽ",IF(L571&gt;31,0,IF(J571&gt;31,(32-L571)*0.255,((32-L571)-(32-J571))*0.255)),0)+IF(F571="EČ",IF(L571&gt;23,0,IF(J571&gt;23,(24-L571)*0.612,((24-L571)-(24-J571))*0.612)),0)+IF(F571="EČneol",IF(L571&gt;7,0,IF(J571&gt;7,(8-L571)*0.204,((8-L571)-(8-J571))*0.204)),0)+IF(F571="EŽ",IF(L571&gt;23,0,IF(J571&gt;23,(24-L571)*0.204,((24-L571)-(24-J571))*0.204)),0)+IF(F571="PT",IF(L571&gt;31,0,IF(J571&gt;31,(32-L571)*0.204,((32-L571)-(32-J571))*0.204)),0)+IF(F571="JOŽ",IF(L571&gt;23,0,IF(J571&gt;23,(24-L571)*0.255,((24-L571)-(24-J571))*0.255)),0)+IF(F571="JPČ",IF(L571&gt;23,0,IF(J571&gt;23,(24-L571)*0.204,((24-L571)-(24-J571))*0.204)),0)+IF(F571="JEČ",IF(L571&gt;15,0,IF(J571&gt;15,(16-L571)*0.102,((16-L571)-(16-J571))*0.102)),0)+IF(F571="JEOF",IF(L571&gt;15,0,IF(J571&gt;15,(16-L571)*0.102,((16-L571)-(16-J571))*0.102)),0)+IF(F571="JnPČ",IF(L571&gt;15,0,IF(J571&gt;15,(16-L571)*0.153,((16-L571)-(16-J571))*0.153)),0)+IF(F571="JnEČ",IF(L571&gt;15,0,IF(J571&gt;15,(16-L571)*0.0765,((16-L571)-(16-J571))*0.0765)),0)+IF(F571="JčPČ",IF(L571&gt;15,0,IF(J571&gt;15,(16-L571)*0.06375,((16-L571)-(16-J571))*0.06375)),0)+IF(F571="JčEČ",IF(L571&gt;15,0,IF(J571&gt;15,(16-L571)*0.051,((16-L571)-(16-J571))*0.051)),0)+IF(F571="NEAK",IF(L571&gt;23,0,IF(J571&gt;23,(24-L571)*0.03444,((24-L571)-(24-J571))*0.03444)),0))</f>
        <v>0</v>
      </c>
      <c r="Q571" s="11">
        <f t="shared" ref="Q571:Q574" si="319">IF(ISERROR(P571*100/N571),0,(P571*100/N571))</f>
        <v>0</v>
      </c>
      <c r="R571" s="10">
        <f t="shared" ref="R571:R574" si="320">IF(Q571&lt;=30,O571+P571,O571+O571*0.3)*IF(G571=1,0.4,IF(G571=2,0.75,IF(G571="1 (kas 4 m. 1 k. nerengiamos)",0.52,1)))*IF(D571="olimpinė",1,IF(M571="Ne",0.5,1))*IF(OR(A$5="Lietuvos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federacija"),IF(OR(J571&lt;8,K571&lt;16),0,1),1)*E571*IF(I571&lt;=1,1,1/I571)*IF(OR(A$5="Lietuvos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72" spans="1:18" s="8" customFormat="1">
      <c r="A572" s="63">
        <v>2</v>
      </c>
      <c r="B572" s="63" t="s">
        <v>104</v>
      </c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3">
        <f t="shared" si="316"/>
        <v>0</v>
      </c>
      <c r="O572" s="9">
        <f t="shared" si="317"/>
        <v>0</v>
      </c>
      <c r="P572" s="4">
        <f t="shared" si="318"/>
        <v>0</v>
      </c>
      <c r="Q572" s="11">
        <f t="shared" si="319"/>
        <v>0</v>
      </c>
      <c r="R572" s="10">
        <f t="shared" si="320"/>
        <v>0</v>
      </c>
    </row>
    <row r="573" spans="1:18" s="8" customFormat="1">
      <c r="A573" s="63">
        <v>3</v>
      </c>
      <c r="B573" s="63"/>
      <c r="C573" s="12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3">
        <f t="shared" si="316"/>
        <v>0</v>
      </c>
      <c r="O573" s="9">
        <f t="shared" si="317"/>
        <v>0</v>
      </c>
      <c r="P573" s="4">
        <f t="shared" si="318"/>
        <v>0</v>
      </c>
      <c r="Q573" s="11">
        <f t="shared" si="319"/>
        <v>0</v>
      </c>
      <c r="R573" s="10">
        <f t="shared" si="320"/>
        <v>0</v>
      </c>
    </row>
    <row r="574" spans="1:18" s="8" customFormat="1">
      <c r="A574" s="63">
        <v>4</v>
      </c>
      <c r="B574" s="63"/>
      <c r="C574" s="12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3">
        <f t="shared" si="316"/>
        <v>0</v>
      </c>
      <c r="O574" s="9">
        <f t="shared" si="317"/>
        <v>0</v>
      </c>
      <c r="P574" s="4">
        <f t="shared" si="318"/>
        <v>0</v>
      </c>
      <c r="Q574" s="11">
        <f t="shared" si="319"/>
        <v>0</v>
      </c>
      <c r="R574" s="10">
        <f t="shared" si="320"/>
        <v>0</v>
      </c>
    </row>
    <row r="575" spans="1:18" s="8" customFormat="1">
      <c r="A575" s="75" t="s">
        <v>36</v>
      </c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7"/>
      <c r="R575" s="10">
        <f>SUM(R571:R574)</f>
        <v>0</v>
      </c>
    </row>
    <row r="576" spans="1:18" s="8" customFormat="1" ht="15.75">
      <c r="A576" s="24" t="s">
        <v>258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 s="8" customFormat="1">
      <c r="A577" s="49" t="s">
        <v>48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 s="8" customFormat="1">
      <c r="A579" s="69" t="s">
        <v>259</v>
      </c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59"/>
    </row>
    <row r="580" spans="1:18" s="8" customFormat="1" ht="18">
      <c r="A580" s="71" t="s">
        <v>27</v>
      </c>
      <c r="B580" s="72"/>
      <c r="C580" s="72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9"/>
    </row>
    <row r="581" spans="1:18" s="8" customFormat="1">
      <c r="A581" s="73" t="s">
        <v>260</v>
      </c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59"/>
    </row>
    <row r="582" spans="1:18" s="8" customFormat="1">
      <c r="A582" s="63">
        <v>1</v>
      </c>
      <c r="B582" s="63" t="s">
        <v>85</v>
      </c>
      <c r="C582" s="63" t="s">
        <v>29</v>
      </c>
      <c r="D582" s="63" t="s">
        <v>30</v>
      </c>
      <c r="E582" s="63">
        <v>2</v>
      </c>
      <c r="F582" s="63" t="s">
        <v>108</v>
      </c>
      <c r="G582" s="63">
        <v>1</v>
      </c>
      <c r="H582" s="63" t="s">
        <v>32</v>
      </c>
      <c r="I582" s="63"/>
      <c r="J582" s="63">
        <v>71</v>
      </c>
      <c r="K582" s="63">
        <v>38</v>
      </c>
      <c r="L582" s="63">
        <v>4</v>
      </c>
      <c r="M582" s="63" t="s">
        <v>32</v>
      </c>
      <c r="N582" s="3">
        <f t="shared" ref="N582:N585" si="321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12</v>
      </c>
      <c r="O582" s="9">
        <f t="shared" ref="O582:O585" si="322">IF(F582="OŽ",N582,IF(H582="Ne",IF(J582*0.3&lt;J582-L582,N582,0),IF(J582*0.1&lt;J582-L582,N582,0)))</f>
        <v>12</v>
      </c>
      <c r="P582" s="4">
        <f t="shared" ref="P582:P585" si="323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1.224</v>
      </c>
      <c r="Q582" s="11">
        <f t="shared" ref="Q582:Q585" si="324">IF(ISERROR(P582*100/N582),0,(P582*100/N582))</f>
        <v>10.199999999999999</v>
      </c>
      <c r="R582" s="10">
        <f t="shared" ref="R582:R585" si="325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10.5792</v>
      </c>
    </row>
    <row r="583" spans="1:18" s="8" customFormat="1">
      <c r="A583" s="63">
        <v>2</v>
      </c>
      <c r="B583" s="63" t="s">
        <v>79</v>
      </c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3">
        <f t="shared" si="321"/>
        <v>0</v>
      </c>
      <c r="O583" s="9">
        <f t="shared" si="322"/>
        <v>0</v>
      </c>
      <c r="P583" s="4">
        <f t="shared" si="323"/>
        <v>0</v>
      </c>
      <c r="Q583" s="11">
        <f t="shared" si="324"/>
        <v>0</v>
      </c>
      <c r="R583" s="10">
        <f t="shared" si="325"/>
        <v>0</v>
      </c>
    </row>
    <row r="584" spans="1:18" s="8" customFormat="1">
      <c r="A584" s="63">
        <v>3</v>
      </c>
      <c r="B584" s="63" t="s">
        <v>146</v>
      </c>
      <c r="C584" s="63" t="s">
        <v>29</v>
      </c>
      <c r="D584" s="63" t="s">
        <v>30</v>
      </c>
      <c r="E584" s="63">
        <v>2</v>
      </c>
      <c r="F584" s="63" t="s">
        <v>108</v>
      </c>
      <c r="G584" s="63">
        <v>1</v>
      </c>
      <c r="H584" s="63" t="s">
        <v>32</v>
      </c>
      <c r="I584" s="56"/>
      <c r="J584" s="63">
        <v>71</v>
      </c>
      <c r="K584" s="63">
        <v>38</v>
      </c>
      <c r="L584" s="63">
        <v>27</v>
      </c>
      <c r="M584" s="63" t="s">
        <v>32</v>
      </c>
      <c r="N584" s="3">
        <f t="shared" si="321"/>
        <v>0</v>
      </c>
      <c r="O584" s="9">
        <f t="shared" si="322"/>
        <v>0</v>
      </c>
      <c r="P584" s="4">
        <f t="shared" si="323"/>
        <v>0</v>
      </c>
      <c r="Q584" s="11">
        <f t="shared" si="324"/>
        <v>0</v>
      </c>
      <c r="R584" s="10">
        <f t="shared" si="325"/>
        <v>0</v>
      </c>
    </row>
    <row r="585" spans="1:18" s="8" customFormat="1">
      <c r="A585" s="63">
        <v>4</v>
      </c>
      <c r="B585" s="63" t="s">
        <v>147</v>
      </c>
      <c r="C585" s="12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3">
        <f t="shared" si="321"/>
        <v>0</v>
      </c>
      <c r="O585" s="9">
        <f t="shared" si="322"/>
        <v>0</v>
      </c>
      <c r="P585" s="4">
        <f t="shared" si="323"/>
        <v>0</v>
      </c>
      <c r="Q585" s="11">
        <f t="shared" si="324"/>
        <v>0</v>
      </c>
      <c r="R585" s="10">
        <f t="shared" si="325"/>
        <v>0</v>
      </c>
    </row>
    <row r="586" spans="1:18" s="8" customFormat="1">
      <c r="A586" s="75" t="s">
        <v>36</v>
      </c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7"/>
      <c r="R586" s="10">
        <f>SUM(R582:R585)</f>
        <v>10.5792</v>
      </c>
    </row>
    <row r="587" spans="1:18" s="8" customFormat="1" ht="15.75">
      <c r="A587" s="24" t="s">
        <v>261</v>
      </c>
      <c r="B587" s="24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6"/>
    </row>
    <row r="588" spans="1:18" s="8" customFormat="1">
      <c r="A588" s="49" t="s">
        <v>48</v>
      </c>
      <c r="B588" s="49"/>
      <c r="C588" s="49"/>
      <c r="D588" s="49"/>
      <c r="E588" s="49"/>
      <c r="F588" s="49"/>
      <c r="G588" s="49"/>
      <c r="H588" s="49"/>
      <c r="I588" s="49"/>
      <c r="J588" s="15"/>
      <c r="K588" s="15"/>
      <c r="L588" s="15"/>
      <c r="M588" s="15"/>
      <c r="N588" s="15"/>
      <c r="O588" s="15"/>
      <c r="P588" s="15"/>
      <c r="Q588" s="15"/>
      <c r="R588" s="16"/>
    </row>
    <row r="589" spans="1:18" s="8" customFormat="1">
      <c r="A589" s="49"/>
      <c r="B589" s="49"/>
      <c r="C589" s="49"/>
      <c r="D589" s="49"/>
      <c r="E589" s="49"/>
      <c r="F589" s="49"/>
      <c r="G589" s="49"/>
      <c r="H589" s="49"/>
      <c r="I589" s="49"/>
      <c r="J589" s="15"/>
      <c r="K589" s="15"/>
      <c r="L589" s="15"/>
      <c r="M589" s="15"/>
      <c r="N589" s="15"/>
      <c r="O589" s="15"/>
      <c r="P589" s="15"/>
      <c r="Q589" s="15"/>
      <c r="R589" s="16"/>
    </row>
    <row r="590" spans="1:18" s="8" customFormat="1">
      <c r="A590" s="69" t="s">
        <v>262</v>
      </c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59"/>
    </row>
    <row r="591" spans="1:18" s="8" customFormat="1" ht="18">
      <c r="A591" s="71" t="s">
        <v>27</v>
      </c>
      <c r="B591" s="72"/>
      <c r="C591" s="72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9"/>
    </row>
    <row r="592" spans="1:18" s="8" customFormat="1">
      <c r="A592" s="73" t="s">
        <v>263</v>
      </c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59"/>
    </row>
    <row r="593" spans="1:18" s="8" customFormat="1">
      <c r="A593" s="63">
        <v>1</v>
      </c>
      <c r="B593" s="63" t="s">
        <v>86</v>
      </c>
      <c r="C593" s="63" t="s">
        <v>42</v>
      </c>
      <c r="D593" s="63" t="s">
        <v>30</v>
      </c>
      <c r="E593" s="63">
        <v>2</v>
      </c>
      <c r="F593" s="63" t="s">
        <v>108</v>
      </c>
      <c r="G593" s="63">
        <v>1</v>
      </c>
      <c r="H593" s="63" t="s">
        <v>215</v>
      </c>
      <c r="I593" s="63"/>
      <c r="J593" s="63">
        <v>79</v>
      </c>
      <c r="K593" s="63">
        <v>46</v>
      </c>
      <c r="L593" s="63">
        <v>11</v>
      </c>
      <c r="M593" s="63" t="s">
        <v>32</v>
      </c>
      <c r="N593" s="3">
        <f t="shared" ref="N593:N596" si="326">(IF(F593="OŽ",IF(L593=1,550.8,IF(L593=2,426.38,IF(L593=3,342.14,IF(L593=4,181.44,IF(L593=5,168.48,IF(L593=6,155.52,IF(L593=7,148.5,IF(L593=8,144,0))))))))+IF(L593&lt;=8,0,IF(L593&lt;=16,137.7,IF(L593&lt;=24,108,IF(L593&lt;=32,80.1,IF(L593&lt;=36,52.2,0)))))-IF(L593&lt;=8,0,IF(L593&lt;=16,(L593-9)*2.754,IF(L593&lt;=24,(L593-17)* 2.754,IF(L593&lt;=32,(L593-25)* 2.754,IF(L593&lt;=36,(L593-33)*2.754,0))))),0)+IF(F593="PČ",IF(L593=1,449,IF(L593=2,314.6,IF(L593=3,238,IF(L593=4,172,IF(L593=5,159,IF(L593=6,145,IF(L593=7,132,IF(L593=8,119,0))))))))+IF(L593&lt;=8,0,IF(L593&lt;=16,88,IF(L593&lt;=24,55,IF(L593&lt;=32,22,0))))-IF(L593&lt;=8,0,IF(L593&lt;=16,(L593-9)*2.245,IF(L593&lt;=24,(L593-17)*2.245,IF(L593&lt;=32,(L593-25)*2.245,0)))),0)+IF(F593="PČneol",IF(L593=1,85,IF(L593=2,64.61,IF(L593=3,50.76,IF(L593=4,16.25,IF(L593=5,15,IF(L593=6,13.75,IF(L593=7,12.5,IF(L593=8,11.25,0))))))))+IF(L593&lt;=8,0,IF(L593&lt;=16,9,0))-IF(L593&lt;=8,0,IF(L593&lt;=16,(L593-9)*0.425,0)),0)+IF(F593="PŽ",IF(L593=1,85,IF(L593=2,59.5,IF(L593=3,45,IF(L593=4,32.5,IF(L593=5,30,IF(L593=6,27.5,IF(L593=7,25,IF(L593=8,22.5,0))))))))+IF(L593&lt;=8,0,IF(L593&lt;=16,19,IF(L593&lt;=24,13,IF(L593&lt;=32,8,0))))-IF(L593&lt;=8,0,IF(L593&lt;=16,(L593-9)*0.425,IF(L593&lt;=24,(L593-17)*0.425,IF(L593&lt;=32,(L593-25)*0.425,0)))),0)+IF(F593="EČ",IF(L593=1,204,IF(L593=2,156.24,IF(L593=3,123.84,IF(L593=4,72,IF(L593=5,66,IF(L593=6,60,IF(L593=7,54,IF(L593=8,48,0))))))))+IF(L593&lt;=8,0,IF(L593&lt;=16,40,IF(L593&lt;=24,25,0)))-IF(L593&lt;=8,0,IF(L593&lt;=16,(L593-9)*1.02,IF(L593&lt;=24,(L593-17)*1.02,0))),0)+IF(F593="EČneol",IF(L593=1,68,IF(L593=2,51.69,IF(L593=3,40.61,IF(L593=4,13,IF(L593=5,12,IF(L593=6,11,IF(L593=7,10,IF(L593=8,9,0)))))))))+IF(F593="EŽ",IF(L593=1,68,IF(L593=2,47.6,IF(L593=3,36,IF(L593=4,18,IF(L593=5,16.5,IF(L593=6,15,IF(L593=7,13.5,IF(L593=8,12,0))))))))+IF(L593&lt;=8,0,IF(L593&lt;=16,10,IF(L593&lt;=24,6,0)))-IF(L593&lt;=8,0,IF(L593&lt;=16,(L593-9)*0.34,IF(L593&lt;=24,(L593-17)*0.34,0))),0)+IF(F593="PT",IF(L593=1,68,IF(L593=2,52.08,IF(L593=3,41.28,IF(L593=4,24,IF(L593=5,22,IF(L593=6,20,IF(L593=7,18,IF(L593=8,16,0))))))))+IF(L593&lt;=8,0,IF(L593&lt;=16,13,IF(L593&lt;=24,9,IF(L593&lt;=32,4,0))))-IF(L593&lt;=8,0,IF(L593&lt;=16,(L593-9)*0.34,IF(L593&lt;=24,(L593-17)*0.34,IF(L593&lt;=32,(L593-25)*0.34,0)))),0)+IF(F593="JOŽ",IF(L593=1,85,IF(L593=2,59.5,IF(L593=3,45,IF(L593=4,32.5,IF(L593=5,30,IF(L593=6,27.5,IF(L593=7,25,IF(L593=8,22.5,0))))))))+IF(L593&lt;=8,0,IF(L593&lt;=16,19,IF(L593&lt;=24,13,0)))-IF(L593&lt;=8,0,IF(L593&lt;=16,(L593-9)*0.425,IF(L593&lt;=24,(L593-17)*0.425,0))),0)+IF(F593="JPČ",IF(L593=1,68,IF(L593=2,47.6,IF(L593=3,36,IF(L593=4,26,IF(L593=5,24,IF(L593=6,22,IF(L593=7,20,IF(L593=8,18,0))))))))+IF(L593&lt;=8,0,IF(L593&lt;=16,13,IF(L593&lt;=24,9,0)))-IF(L593&lt;=8,0,IF(L593&lt;=16,(L593-9)*0.34,IF(L593&lt;=24,(L593-17)*0.34,0))),0)+IF(F593="JEČ",IF(L593=1,34,IF(L593=2,26.04,IF(L593=3,20.6,IF(L593=4,12,IF(L593=5,11,IF(L593=6,10,IF(L593=7,9,IF(L593=8,8,0))))))))+IF(L593&lt;=8,0,IF(L593&lt;=16,6,0))-IF(L593&lt;=8,0,IF(L593&lt;=16,(L593-9)*0.17,0)),0)+IF(F593="JEOF",IF(L593=1,34,IF(L593=2,26.04,IF(L593=3,20.6,IF(L593=4,12,IF(L593=5,11,IF(L593=6,10,IF(L593=7,9,IF(L593=8,8,0))))))))+IF(L593&lt;=8,0,IF(L593&lt;=16,6,0))-IF(L593&lt;=8,0,IF(L593&lt;=16,(L593-9)*0.17,0)),0)+IF(F593="JnPČ",IF(L593=1,51,IF(L593=2,35.7,IF(L593=3,27,IF(L593=4,19.5,IF(L593=5,18,IF(L593=6,16.5,IF(L593=7,15,IF(L593=8,13.5,0))))))))+IF(L593&lt;=8,0,IF(L593&lt;=16,10,0))-IF(L593&lt;=8,0,IF(L593&lt;=16,(L593-9)*0.255,0)),0)+IF(F593="JnEČ",IF(L593=1,25.5,IF(L593=2,19.53,IF(L593=3,15.48,IF(L593=4,9,IF(L593=5,8.25,IF(L593=6,7.5,IF(L593=7,6.75,IF(L593=8,6,0))))))))+IF(L593&lt;=8,0,IF(L593&lt;=16,5,0))-IF(L593&lt;=8,0,IF(L593&lt;=16,(L593-9)*0.1275,0)),0)+IF(F593="JčPČ",IF(L593=1,21.25,IF(L593=2,14.5,IF(L593=3,11.5,IF(L593=4,7,IF(L593=5,6.5,IF(L593=6,6,IF(L593=7,5.5,IF(L593=8,5,0))))))))+IF(L593&lt;=8,0,IF(L593&lt;=16,4,0))-IF(L593&lt;=8,0,IF(L593&lt;=16,(L593-9)*0.10625,0)),0)+IF(F593="JčEČ",IF(L593=1,17,IF(L593=2,13.02,IF(L593=3,10.32,IF(L593=4,6,IF(L593=5,5.5,IF(L593=6,5,IF(L593=7,4.5,IF(L593=8,4,0))))))))+IF(L593&lt;=8,0,IF(L593&lt;=16,3,0))-IF(L593&lt;=8,0,IF(L593&lt;=16,(L593-9)*0.085,0)),0)+IF(F593="NEAK",IF(L593=1,11.48,IF(L593=2,8.79,IF(L593=3,6.97,IF(L593=4,4.05,IF(L593=5,3.71,IF(L593=6,3.38,IF(L593=7,3.04,IF(L593=8,2.7,0))))))))+IF(L593&lt;=8,0,IF(L593&lt;=16,2,IF(L593&lt;=24,1.3,0)))-IF(L593&lt;=8,0,IF(L593&lt;=16,(L593-9)*0.0574,IF(L593&lt;=24,(L593-17)*0.0574,0))),0))*IF(L593&lt;0,1,IF(OR(F593="PČ",F593="PŽ",F593="PT"),IF(J593&lt;32,J593/32,1),1))* IF(L593&lt;0,1,IF(OR(F593="EČ",F593="EŽ",F593="JOŽ",F593="JPČ",F593="NEAK"),IF(J593&lt;24,J593/24,1),1))*IF(L593&lt;0,1,IF(OR(F593="PČneol",F593="JEČ",F593="JEOF",F593="JnPČ",F593="JnEČ",F593="JčPČ",F593="JčEČ"),IF(J593&lt;16,J593/16,1),1))*IF(L593&lt;0,1,IF(F593="EČneol",IF(J593&lt;8,J593/8,1),1))</f>
        <v>5.66</v>
      </c>
      <c r="O593" s="9">
        <f t="shared" ref="O593:O596" si="327">IF(F593="OŽ",N593,IF(H593="Ne",IF(J593*0.3&lt;J593-L593,N593,0),IF(J593*0.1&lt;J593-L593,N593,0)))</f>
        <v>5.66</v>
      </c>
      <c r="P593" s="4">
        <f t="shared" ref="P593:P596" si="328">IF(O593=0,0,IF(F593="OŽ",IF(L593&gt;35,0,IF(J593&gt;35,(36-L593)*1.836,((36-L593)-(36-J593))*1.836)),0)+IF(F593="PČ",IF(L593&gt;31,0,IF(J593&gt;31,(32-L593)*1.347,((32-L593)-(32-J593))*1.347)),0)+ IF(F593="PČneol",IF(L593&gt;15,0,IF(J593&gt;15,(16-L593)*0.255,((16-L593)-(16-J593))*0.255)),0)+IF(F593="PŽ",IF(L593&gt;31,0,IF(J593&gt;31,(32-L593)*0.255,((32-L593)-(32-J593))*0.255)),0)+IF(F593="EČ",IF(L593&gt;23,0,IF(J593&gt;23,(24-L593)*0.612,((24-L593)-(24-J593))*0.612)),0)+IF(F593="EČneol",IF(L593&gt;7,0,IF(J593&gt;7,(8-L593)*0.204,((8-L593)-(8-J593))*0.204)),0)+IF(F593="EŽ",IF(L593&gt;23,0,IF(J593&gt;23,(24-L593)*0.204,((24-L593)-(24-J593))*0.204)),0)+IF(F593="PT",IF(L593&gt;31,0,IF(J593&gt;31,(32-L593)*0.204,((32-L593)-(32-J593))*0.204)),0)+IF(F593="JOŽ",IF(L593&gt;23,0,IF(J593&gt;23,(24-L593)*0.255,((24-L593)-(24-J593))*0.255)),0)+IF(F593="JPČ",IF(L593&gt;23,0,IF(J593&gt;23,(24-L593)*0.204,((24-L593)-(24-J593))*0.204)),0)+IF(F593="JEČ",IF(L593&gt;15,0,IF(J593&gt;15,(16-L593)*0.102,((16-L593)-(16-J593))*0.102)),0)+IF(F593="JEOF",IF(L593&gt;15,0,IF(J593&gt;15,(16-L593)*0.102,((16-L593)-(16-J593))*0.102)),0)+IF(F593="JnPČ",IF(L593&gt;15,0,IF(J593&gt;15,(16-L593)*0.153,((16-L593)-(16-J593))*0.153)),0)+IF(F593="JnEČ",IF(L593&gt;15,0,IF(J593&gt;15,(16-L593)*0.0765,((16-L593)-(16-J593))*0.0765)),0)+IF(F593="JčPČ",IF(L593&gt;15,0,IF(J593&gt;15,(16-L593)*0.06375,((16-L593)-(16-J593))*0.06375)),0)+IF(F593="JčEČ",IF(L593&gt;15,0,IF(J593&gt;15,(16-L593)*0.051,((16-L593)-(16-J593))*0.051)),0)+IF(F593="NEAK",IF(L593&gt;23,0,IF(J593&gt;23,(24-L593)*0.03444,((24-L593)-(24-J593))*0.03444)),0))</f>
        <v>0.51</v>
      </c>
      <c r="Q593" s="11">
        <f t="shared" ref="Q593:Q596" si="329">IF(ISERROR(P593*100/N593),0,(P593*100/N593))</f>
        <v>9.010600706713781</v>
      </c>
      <c r="R593" s="10">
        <f t="shared" ref="R593:R596" si="330">IF(Q593&lt;=30,O593+P593,O593+O593*0.3)*IF(G593=1,0.4,IF(G593=2,0.75,IF(G593="1 (kas 4 m. 1 k. nerengiamos)",0.52,1)))*IF(D593="olimpinė",1,IF(M593="Ne",0.5,1))*IF(OR(A$5="Lietuvos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federacija"),IF(OR(J593&lt;8,K593&lt;16),0,1),1)*E593*IF(I593&lt;=1,1,1/I593)*IF(OR(A$5="Lietuvos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4.9359999999999999</v>
      </c>
    </row>
    <row r="594" spans="1:18" s="8" customFormat="1">
      <c r="A594" s="63">
        <v>2</v>
      </c>
      <c r="B594" s="63" t="s">
        <v>264</v>
      </c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3">
        <f t="shared" si="326"/>
        <v>0</v>
      </c>
      <c r="O594" s="9">
        <f t="shared" si="327"/>
        <v>0</v>
      </c>
      <c r="P594" s="4">
        <f t="shared" si="328"/>
        <v>0</v>
      </c>
      <c r="Q594" s="11">
        <f t="shared" si="329"/>
        <v>0</v>
      </c>
      <c r="R594" s="10">
        <f t="shared" si="330"/>
        <v>0</v>
      </c>
    </row>
    <row r="595" spans="1:18" s="8" customFormat="1">
      <c r="A595" s="63">
        <v>3</v>
      </c>
      <c r="B595" s="63" t="s">
        <v>153</v>
      </c>
      <c r="C595" s="63" t="s">
        <v>42</v>
      </c>
      <c r="D595" s="63" t="s">
        <v>30</v>
      </c>
      <c r="E595" s="63">
        <v>2</v>
      </c>
      <c r="F595" s="63" t="s">
        <v>108</v>
      </c>
      <c r="G595" s="63">
        <v>1</v>
      </c>
      <c r="H595" s="63" t="s">
        <v>215</v>
      </c>
      <c r="I595" s="63"/>
      <c r="J595" s="63">
        <v>79</v>
      </c>
      <c r="K595" s="63">
        <v>46</v>
      </c>
      <c r="L595" s="63">
        <v>52</v>
      </c>
      <c r="M595" s="63" t="s">
        <v>32</v>
      </c>
      <c r="N595" s="3">
        <f t="shared" si="326"/>
        <v>0</v>
      </c>
      <c r="O595" s="9">
        <f t="shared" si="327"/>
        <v>0</v>
      </c>
      <c r="P595" s="4">
        <f t="shared" si="328"/>
        <v>0</v>
      </c>
      <c r="Q595" s="11">
        <f t="shared" si="329"/>
        <v>0</v>
      </c>
      <c r="R595" s="10">
        <f t="shared" si="330"/>
        <v>0</v>
      </c>
    </row>
    <row r="596" spans="1:18" s="8" customFormat="1">
      <c r="A596" s="63">
        <v>4</v>
      </c>
      <c r="B596" s="63" t="s">
        <v>217</v>
      </c>
      <c r="C596" s="12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3">
        <f t="shared" si="326"/>
        <v>0</v>
      </c>
      <c r="O596" s="9">
        <f t="shared" si="327"/>
        <v>0</v>
      </c>
      <c r="P596" s="4">
        <f t="shared" si="328"/>
        <v>0</v>
      </c>
      <c r="Q596" s="11">
        <f t="shared" si="329"/>
        <v>0</v>
      </c>
      <c r="R596" s="10">
        <f t="shared" si="330"/>
        <v>0</v>
      </c>
    </row>
    <row r="597" spans="1:18" s="8" customFormat="1">
      <c r="A597" s="75" t="s">
        <v>36</v>
      </c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7"/>
      <c r="R597" s="10">
        <f>SUM(R593:R596)</f>
        <v>4.9359999999999999</v>
      </c>
    </row>
    <row r="598" spans="1:18" s="8" customFormat="1" ht="15.75">
      <c r="A598" s="24" t="s">
        <v>265</v>
      </c>
      <c r="B598" s="24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6"/>
    </row>
    <row r="599" spans="1:18" s="8" customFormat="1">
      <c r="A599" s="49" t="s">
        <v>48</v>
      </c>
      <c r="B599" s="49"/>
      <c r="C599" s="49"/>
      <c r="D599" s="49"/>
      <c r="E599" s="49"/>
      <c r="F599" s="49"/>
      <c r="G599" s="49"/>
      <c r="H599" s="49"/>
      <c r="I599" s="49"/>
      <c r="J599" s="15"/>
      <c r="K599" s="15"/>
      <c r="L599" s="15"/>
      <c r="M599" s="15"/>
      <c r="N599" s="15"/>
      <c r="O599" s="15"/>
      <c r="P599" s="15"/>
      <c r="Q599" s="15"/>
      <c r="R599" s="16"/>
    </row>
    <row r="600" spans="1:18" s="8" customFormat="1">
      <c r="A600" s="49"/>
      <c r="B600" s="49"/>
      <c r="C600" s="49"/>
      <c r="D600" s="49"/>
      <c r="E600" s="49"/>
      <c r="F600" s="49"/>
      <c r="G600" s="49"/>
      <c r="H600" s="49"/>
      <c r="I600" s="49"/>
      <c r="J600" s="15"/>
      <c r="K600" s="15"/>
      <c r="L600" s="15"/>
      <c r="M600" s="15"/>
      <c r="N600" s="15"/>
      <c r="O600" s="15"/>
      <c r="P600" s="15"/>
      <c r="Q600" s="15"/>
      <c r="R600" s="16"/>
    </row>
    <row r="601" spans="1:18" s="8" customFormat="1">
      <c r="A601" s="69" t="s">
        <v>266</v>
      </c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59"/>
    </row>
    <row r="602" spans="1:18" s="8" customFormat="1" ht="18">
      <c r="A602" s="71" t="s">
        <v>27</v>
      </c>
      <c r="B602" s="72"/>
      <c r="C602" s="72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9"/>
    </row>
    <row r="603" spans="1:18" s="8" customFormat="1">
      <c r="A603" s="73" t="s">
        <v>267</v>
      </c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59"/>
    </row>
    <row r="604" spans="1:18" s="8" customFormat="1">
      <c r="A604" s="63">
        <v>1</v>
      </c>
      <c r="B604" s="63" t="s">
        <v>85</v>
      </c>
      <c r="C604" s="63" t="s">
        <v>52</v>
      </c>
      <c r="D604" s="63" t="s">
        <v>30</v>
      </c>
      <c r="E604" s="63">
        <v>2</v>
      </c>
      <c r="F604" s="63" t="s">
        <v>108</v>
      </c>
      <c r="G604" s="63">
        <v>1</v>
      </c>
      <c r="H604" s="63" t="s">
        <v>268</v>
      </c>
      <c r="I604" s="63"/>
      <c r="J604" s="63">
        <v>37</v>
      </c>
      <c r="K604" s="63">
        <v>37</v>
      </c>
      <c r="L604" s="63">
        <v>3</v>
      </c>
      <c r="M604" s="63" t="s">
        <v>43</v>
      </c>
      <c r="N604" s="3">
        <f t="shared" ref="N604:N607" si="331">(IF(F604="OŽ",IF(L604=1,550.8,IF(L604=2,426.38,IF(L604=3,342.14,IF(L604=4,181.44,IF(L604=5,168.48,IF(L604=6,155.52,IF(L604=7,148.5,IF(L604=8,144,0))))))))+IF(L604&lt;=8,0,IF(L604&lt;=16,137.7,IF(L604&lt;=24,108,IF(L604&lt;=32,80.1,IF(L604&lt;=36,52.2,0)))))-IF(L604&lt;=8,0,IF(L604&lt;=16,(L604-9)*2.754,IF(L604&lt;=24,(L604-17)* 2.754,IF(L604&lt;=32,(L604-25)* 2.754,IF(L604&lt;=36,(L604-33)*2.754,0))))),0)+IF(F604="PČ",IF(L604=1,449,IF(L604=2,314.6,IF(L604=3,238,IF(L604=4,172,IF(L604=5,159,IF(L604=6,145,IF(L604=7,132,IF(L604=8,119,0))))))))+IF(L604&lt;=8,0,IF(L604&lt;=16,88,IF(L604&lt;=24,55,IF(L604&lt;=32,22,0))))-IF(L604&lt;=8,0,IF(L604&lt;=16,(L604-9)*2.245,IF(L604&lt;=24,(L604-17)*2.245,IF(L604&lt;=32,(L604-25)*2.245,0)))),0)+IF(F604="PČneol",IF(L604=1,85,IF(L604=2,64.61,IF(L604=3,50.76,IF(L604=4,16.25,IF(L604=5,15,IF(L604=6,13.75,IF(L604=7,12.5,IF(L604=8,11.25,0))))))))+IF(L604&lt;=8,0,IF(L604&lt;=16,9,0))-IF(L604&lt;=8,0,IF(L604&lt;=16,(L604-9)*0.425,0)),0)+IF(F604="PŽ",IF(L604=1,85,IF(L604=2,59.5,IF(L604=3,45,IF(L604=4,32.5,IF(L604=5,30,IF(L604=6,27.5,IF(L604=7,25,IF(L604=8,22.5,0))))))))+IF(L604&lt;=8,0,IF(L604&lt;=16,19,IF(L604&lt;=24,13,IF(L604&lt;=32,8,0))))-IF(L604&lt;=8,0,IF(L604&lt;=16,(L604-9)*0.425,IF(L604&lt;=24,(L604-17)*0.425,IF(L604&lt;=32,(L604-25)*0.425,0)))),0)+IF(F604="EČ",IF(L604=1,204,IF(L604=2,156.24,IF(L604=3,123.84,IF(L604=4,72,IF(L604=5,66,IF(L604=6,60,IF(L604=7,54,IF(L604=8,48,0))))))))+IF(L604&lt;=8,0,IF(L604&lt;=16,40,IF(L604&lt;=24,25,0)))-IF(L604&lt;=8,0,IF(L604&lt;=16,(L604-9)*1.02,IF(L604&lt;=24,(L604-17)*1.02,0))),0)+IF(F604="EČneol",IF(L604=1,68,IF(L604=2,51.69,IF(L604=3,40.61,IF(L604=4,13,IF(L604=5,12,IF(L604=6,11,IF(L604=7,10,IF(L604=8,9,0)))))))))+IF(F604="EŽ",IF(L604=1,68,IF(L604=2,47.6,IF(L604=3,36,IF(L604=4,18,IF(L604=5,16.5,IF(L604=6,15,IF(L604=7,13.5,IF(L604=8,12,0))))))))+IF(L604&lt;=8,0,IF(L604&lt;=16,10,IF(L604&lt;=24,6,0)))-IF(L604&lt;=8,0,IF(L604&lt;=16,(L604-9)*0.34,IF(L604&lt;=24,(L604-17)*0.34,0))),0)+IF(F604="PT",IF(L604=1,68,IF(L604=2,52.08,IF(L604=3,41.28,IF(L604=4,24,IF(L604=5,22,IF(L604=6,20,IF(L604=7,18,IF(L604=8,16,0))))))))+IF(L604&lt;=8,0,IF(L604&lt;=16,13,IF(L604&lt;=24,9,IF(L604&lt;=32,4,0))))-IF(L604&lt;=8,0,IF(L604&lt;=16,(L604-9)*0.34,IF(L604&lt;=24,(L604-17)*0.34,IF(L604&lt;=32,(L604-25)*0.34,0)))),0)+IF(F604="JOŽ",IF(L604=1,85,IF(L604=2,59.5,IF(L604=3,45,IF(L604=4,32.5,IF(L604=5,30,IF(L604=6,27.5,IF(L604=7,25,IF(L604=8,22.5,0))))))))+IF(L604&lt;=8,0,IF(L604&lt;=16,19,IF(L604&lt;=24,13,0)))-IF(L604&lt;=8,0,IF(L604&lt;=16,(L604-9)*0.425,IF(L604&lt;=24,(L604-17)*0.425,0))),0)+IF(F604="JPČ",IF(L604=1,68,IF(L604=2,47.6,IF(L604=3,36,IF(L604=4,26,IF(L604=5,24,IF(L604=6,22,IF(L604=7,20,IF(L604=8,18,0))))))))+IF(L604&lt;=8,0,IF(L604&lt;=16,13,IF(L604&lt;=24,9,0)))-IF(L604&lt;=8,0,IF(L604&lt;=16,(L604-9)*0.34,IF(L604&lt;=24,(L604-17)*0.34,0))),0)+IF(F604="JEČ",IF(L604=1,34,IF(L604=2,26.04,IF(L604=3,20.6,IF(L604=4,12,IF(L604=5,11,IF(L604=6,10,IF(L604=7,9,IF(L604=8,8,0))))))))+IF(L604&lt;=8,0,IF(L604&lt;=16,6,0))-IF(L604&lt;=8,0,IF(L604&lt;=16,(L604-9)*0.17,0)),0)+IF(F604="JEOF",IF(L604=1,34,IF(L604=2,26.04,IF(L604=3,20.6,IF(L604=4,12,IF(L604=5,11,IF(L604=6,10,IF(L604=7,9,IF(L604=8,8,0))))))))+IF(L604&lt;=8,0,IF(L604&lt;=16,6,0))-IF(L604&lt;=8,0,IF(L604&lt;=16,(L604-9)*0.17,0)),0)+IF(F604="JnPČ",IF(L604=1,51,IF(L604=2,35.7,IF(L604=3,27,IF(L604=4,19.5,IF(L604=5,18,IF(L604=6,16.5,IF(L604=7,15,IF(L604=8,13.5,0))))))))+IF(L604&lt;=8,0,IF(L604&lt;=16,10,0))-IF(L604&lt;=8,0,IF(L604&lt;=16,(L604-9)*0.255,0)),0)+IF(F604="JnEČ",IF(L604=1,25.5,IF(L604=2,19.53,IF(L604=3,15.48,IF(L604=4,9,IF(L604=5,8.25,IF(L604=6,7.5,IF(L604=7,6.75,IF(L604=8,6,0))))))))+IF(L604&lt;=8,0,IF(L604&lt;=16,5,0))-IF(L604&lt;=8,0,IF(L604&lt;=16,(L604-9)*0.1275,0)),0)+IF(F604="JčPČ",IF(L604=1,21.25,IF(L604=2,14.5,IF(L604=3,11.5,IF(L604=4,7,IF(L604=5,6.5,IF(L604=6,6,IF(L604=7,5.5,IF(L604=8,5,0))))))))+IF(L604&lt;=8,0,IF(L604&lt;=16,4,0))-IF(L604&lt;=8,0,IF(L604&lt;=16,(L604-9)*0.10625,0)),0)+IF(F604="JčEČ",IF(L604=1,17,IF(L604=2,13.02,IF(L604=3,10.32,IF(L604=4,6,IF(L604=5,5.5,IF(L604=6,5,IF(L604=7,4.5,IF(L604=8,4,0))))))))+IF(L604&lt;=8,0,IF(L604&lt;=16,3,0))-IF(L604&lt;=8,0,IF(L604&lt;=16,(L604-9)*0.085,0)),0)+IF(F604="NEAK",IF(L604=1,11.48,IF(L604=2,8.79,IF(L604=3,6.97,IF(L604=4,4.05,IF(L604=5,3.71,IF(L604=6,3.38,IF(L604=7,3.04,IF(L604=8,2.7,0))))))))+IF(L604&lt;=8,0,IF(L604&lt;=16,2,IF(L604&lt;=24,1.3,0)))-IF(L604&lt;=8,0,IF(L604&lt;=16,(L604-9)*0.0574,IF(L604&lt;=24,(L604-17)*0.0574,0))),0))*IF(L604&lt;0,1,IF(OR(F604="PČ",F604="PŽ",F604="PT"),IF(J604&lt;32,J604/32,1),1))* IF(L604&lt;0,1,IF(OR(F604="EČ",F604="EŽ",F604="JOŽ",F604="JPČ",F604="NEAK"),IF(J604&lt;24,J604/24,1),1))*IF(L604&lt;0,1,IF(OR(F604="PČneol",F604="JEČ",F604="JEOF",F604="JnPČ",F604="JnEČ",F604="JčPČ",F604="JčEČ"),IF(J604&lt;16,J604/16,1),1))*IF(L604&lt;0,1,IF(F604="EČneol",IF(J604&lt;8,J604/8,1),1))</f>
        <v>20.6</v>
      </c>
      <c r="O604" s="9">
        <f t="shared" ref="O604:O607" si="332">IF(F604="OŽ",N604,IF(H604="Ne",IF(J604*0.3&lt;J604-L604,N604,0),IF(J604*0.1&lt;J604-L604,N604,0)))</f>
        <v>20.6</v>
      </c>
      <c r="P604" s="4">
        <f t="shared" ref="P604:P607" si="333">IF(O604=0,0,IF(F604="OŽ",IF(L604&gt;35,0,IF(J604&gt;35,(36-L604)*1.836,((36-L604)-(36-J604))*1.836)),0)+IF(F604="PČ",IF(L604&gt;31,0,IF(J604&gt;31,(32-L604)*1.347,((32-L604)-(32-J604))*1.347)),0)+ IF(F604="PČneol",IF(L604&gt;15,0,IF(J604&gt;15,(16-L604)*0.255,((16-L604)-(16-J604))*0.255)),0)+IF(F604="PŽ",IF(L604&gt;31,0,IF(J604&gt;31,(32-L604)*0.255,((32-L604)-(32-J604))*0.255)),0)+IF(F604="EČ",IF(L604&gt;23,0,IF(J604&gt;23,(24-L604)*0.612,((24-L604)-(24-J604))*0.612)),0)+IF(F604="EČneol",IF(L604&gt;7,0,IF(J604&gt;7,(8-L604)*0.204,((8-L604)-(8-J604))*0.204)),0)+IF(F604="EŽ",IF(L604&gt;23,0,IF(J604&gt;23,(24-L604)*0.204,((24-L604)-(24-J604))*0.204)),0)+IF(F604="PT",IF(L604&gt;31,0,IF(J604&gt;31,(32-L604)*0.204,((32-L604)-(32-J604))*0.204)),0)+IF(F604="JOŽ",IF(L604&gt;23,0,IF(J604&gt;23,(24-L604)*0.255,((24-L604)-(24-J604))*0.255)),0)+IF(F604="JPČ",IF(L604&gt;23,0,IF(J604&gt;23,(24-L604)*0.204,((24-L604)-(24-J604))*0.204)),0)+IF(F604="JEČ",IF(L604&gt;15,0,IF(J604&gt;15,(16-L604)*0.102,((16-L604)-(16-J604))*0.102)),0)+IF(F604="JEOF",IF(L604&gt;15,0,IF(J604&gt;15,(16-L604)*0.102,((16-L604)-(16-J604))*0.102)),0)+IF(F604="JnPČ",IF(L604&gt;15,0,IF(J604&gt;15,(16-L604)*0.153,((16-L604)-(16-J604))*0.153)),0)+IF(F604="JnEČ",IF(L604&gt;15,0,IF(J604&gt;15,(16-L604)*0.0765,((16-L604)-(16-J604))*0.0765)),0)+IF(F604="JčPČ",IF(L604&gt;15,0,IF(J604&gt;15,(16-L604)*0.06375,((16-L604)-(16-J604))*0.06375)),0)+IF(F604="JčEČ",IF(L604&gt;15,0,IF(J604&gt;15,(16-L604)*0.051,((16-L604)-(16-J604))*0.051)),0)+IF(F604="NEAK",IF(L604&gt;23,0,IF(J604&gt;23,(24-L604)*0.03444,((24-L604)-(24-J604))*0.03444)),0))</f>
        <v>1.3259999999999998</v>
      </c>
      <c r="Q604" s="11">
        <f t="shared" ref="Q604:Q607" si="334">IF(ISERROR(P604*100/N604),0,(P604*100/N604))</f>
        <v>6.4368932038834945</v>
      </c>
      <c r="R604" s="10">
        <f t="shared" ref="R604:R607" si="335">IF(Q604&lt;=30,O604+P604,O604+O604*0.3)*IF(G604=1,0.4,IF(G604=2,0.75,IF(G604="1 (kas 4 m. 1 k. nerengiamos)",0.52,1)))*IF(D604="olimpinė",1,IF(M604="Ne",0.5,1))*IF(OR(A$5="Lietuvos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federacija"),IF(OR(J604&lt;8,K604&lt;16),0,1),1)*E604*IF(I604&lt;=1,1,1/I604)*IF(OR(A$5="Lietuvos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8.7704000000000004</v>
      </c>
    </row>
    <row r="605" spans="1:18" s="8" customFormat="1">
      <c r="A605" s="63">
        <v>2</v>
      </c>
      <c r="B605" s="63" t="s">
        <v>79</v>
      </c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3">
        <f t="shared" si="331"/>
        <v>0</v>
      </c>
      <c r="O605" s="9">
        <f t="shared" si="332"/>
        <v>0</v>
      </c>
      <c r="P605" s="4">
        <f t="shared" si="333"/>
        <v>0</v>
      </c>
      <c r="Q605" s="11">
        <f t="shared" si="334"/>
        <v>0</v>
      </c>
      <c r="R605" s="10">
        <f t="shared" si="335"/>
        <v>0</v>
      </c>
    </row>
    <row r="606" spans="1:18" s="8" customFormat="1">
      <c r="A606" s="63">
        <v>3</v>
      </c>
      <c r="B606" s="63"/>
      <c r="C606" s="12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3">
        <f t="shared" si="331"/>
        <v>0</v>
      </c>
      <c r="O606" s="9">
        <f t="shared" si="332"/>
        <v>0</v>
      </c>
      <c r="P606" s="4">
        <f t="shared" si="333"/>
        <v>0</v>
      </c>
      <c r="Q606" s="11">
        <f t="shared" si="334"/>
        <v>0</v>
      </c>
      <c r="R606" s="10">
        <f t="shared" si="335"/>
        <v>0</v>
      </c>
    </row>
    <row r="607" spans="1:18" s="8" customFormat="1">
      <c r="A607" s="63">
        <v>4</v>
      </c>
      <c r="B607" s="63"/>
      <c r="C607" s="12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3">
        <f t="shared" si="331"/>
        <v>0</v>
      </c>
      <c r="O607" s="9">
        <f t="shared" si="332"/>
        <v>0</v>
      </c>
      <c r="P607" s="4">
        <f t="shared" si="333"/>
        <v>0</v>
      </c>
      <c r="Q607" s="11">
        <f t="shared" si="334"/>
        <v>0</v>
      </c>
      <c r="R607" s="10">
        <f t="shared" si="335"/>
        <v>0</v>
      </c>
    </row>
    <row r="608" spans="1:18" s="8" customFormat="1">
      <c r="A608" s="75" t="s">
        <v>36</v>
      </c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7"/>
      <c r="R608" s="10">
        <f>SUM(R604:R607)</f>
        <v>8.7704000000000004</v>
      </c>
    </row>
    <row r="609" spans="1:18" s="8" customFormat="1" ht="15.75">
      <c r="A609" s="24" t="s">
        <v>269</v>
      </c>
      <c r="B609" s="24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6"/>
    </row>
    <row r="610" spans="1:18" s="8" customFormat="1">
      <c r="A610" s="49" t="s">
        <v>48</v>
      </c>
      <c r="B610" s="49"/>
      <c r="C610" s="49"/>
      <c r="D610" s="49"/>
      <c r="E610" s="49"/>
      <c r="F610" s="49"/>
      <c r="G610" s="49"/>
      <c r="H610" s="49"/>
      <c r="I610" s="49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 s="8" customFormat="1">
      <c r="A611" s="49"/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 s="8" customFormat="1">
      <c r="A612" s="69" t="s">
        <v>270</v>
      </c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59"/>
    </row>
    <row r="613" spans="1:18" s="8" customFormat="1" ht="18">
      <c r="A613" s="71" t="s">
        <v>27</v>
      </c>
      <c r="B613" s="72"/>
      <c r="C613" s="72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9"/>
    </row>
    <row r="614" spans="1:18" s="8" customFormat="1">
      <c r="A614" s="73" t="s">
        <v>271</v>
      </c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59"/>
    </row>
    <row r="615" spans="1:18" s="8" customFormat="1">
      <c r="A615" s="63">
        <v>1</v>
      </c>
      <c r="B615" s="63" t="s">
        <v>272</v>
      </c>
      <c r="C615" s="63" t="s">
        <v>29</v>
      </c>
      <c r="D615" s="63" t="s">
        <v>30</v>
      </c>
      <c r="E615" s="63">
        <v>2</v>
      </c>
      <c r="F615" s="63" t="s">
        <v>78</v>
      </c>
      <c r="G615" s="63">
        <v>1</v>
      </c>
      <c r="H615" s="63" t="s">
        <v>32</v>
      </c>
      <c r="I615" s="63"/>
      <c r="J615" s="63">
        <v>63</v>
      </c>
      <c r="K615" s="63">
        <v>35</v>
      </c>
      <c r="L615" s="63">
        <v>11</v>
      </c>
      <c r="M615" s="63" t="s">
        <v>32</v>
      </c>
      <c r="N615" s="3">
        <f t="shared" ref="N615:N618" si="336">(IF(F615="OŽ",IF(L615=1,550.8,IF(L615=2,426.38,IF(L615=3,342.14,IF(L615=4,181.44,IF(L615=5,168.48,IF(L615=6,155.52,IF(L615=7,148.5,IF(L615=8,144,0))))))))+IF(L615&lt;=8,0,IF(L615&lt;=16,137.7,IF(L615&lt;=24,108,IF(L615&lt;=32,80.1,IF(L615&lt;=36,52.2,0)))))-IF(L615&lt;=8,0,IF(L615&lt;=16,(L615-9)*2.754,IF(L615&lt;=24,(L615-17)* 2.754,IF(L615&lt;=32,(L615-25)* 2.754,IF(L615&lt;=36,(L615-33)*2.754,0))))),0)+IF(F615="PČ",IF(L615=1,449,IF(L615=2,314.6,IF(L615=3,238,IF(L615=4,172,IF(L615=5,159,IF(L615=6,145,IF(L615=7,132,IF(L615=8,119,0))))))))+IF(L615&lt;=8,0,IF(L615&lt;=16,88,IF(L615&lt;=24,55,IF(L615&lt;=32,22,0))))-IF(L615&lt;=8,0,IF(L615&lt;=16,(L615-9)*2.245,IF(L615&lt;=24,(L615-17)*2.245,IF(L615&lt;=32,(L615-25)*2.245,0)))),0)+IF(F615="PČneol",IF(L615=1,85,IF(L615=2,64.61,IF(L615=3,50.76,IF(L615=4,16.25,IF(L615=5,15,IF(L615=6,13.75,IF(L615=7,12.5,IF(L615=8,11.25,0))))))))+IF(L615&lt;=8,0,IF(L615&lt;=16,9,0))-IF(L615&lt;=8,0,IF(L615&lt;=16,(L615-9)*0.425,0)),0)+IF(F615="PŽ",IF(L615=1,85,IF(L615=2,59.5,IF(L615=3,45,IF(L615=4,32.5,IF(L615=5,30,IF(L615=6,27.5,IF(L615=7,25,IF(L615=8,22.5,0))))))))+IF(L615&lt;=8,0,IF(L615&lt;=16,19,IF(L615&lt;=24,13,IF(L615&lt;=32,8,0))))-IF(L615&lt;=8,0,IF(L615&lt;=16,(L615-9)*0.425,IF(L615&lt;=24,(L615-17)*0.425,IF(L615&lt;=32,(L615-25)*0.425,0)))),0)+IF(F615="EČ",IF(L615=1,204,IF(L615=2,156.24,IF(L615=3,123.84,IF(L615=4,72,IF(L615=5,66,IF(L615=6,60,IF(L615=7,54,IF(L615=8,48,0))))))))+IF(L615&lt;=8,0,IF(L615&lt;=16,40,IF(L615&lt;=24,25,0)))-IF(L615&lt;=8,0,IF(L615&lt;=16,(L615-9)*1.02,IF(L615&lt;=24,(L615-17)*1.02,0))),0)+IF(F615="EČneol",IF(L615=1,68,IF(L615=2,51.69,IF(L615=3,40.61,IF(L615=4,13,IF(L615=5,12,IF(L615=6,11,IF(L615=7,10,IF(L615=8,9,0)))))))))+IF(F615="EŽ",IF(L615=1,68,IF(L615=2,47.6,IF(L615=3,36,IF(L615=4,18,IF(L615=5,16.5,IF(L615=6,15,IF(L615=7,13.5,IF(L615=8,12,0))))))))+IF(L615&lt;=8,0,IF(L615&lt;=16,10,IF(L615&lt;=24,6,0)))-IF(L615&lt;=8,0,IF(L615&lt;=16,(L615-9)*0.34,IF(L615&lt;=24,(L615-17)*0.34,0))),0)+IF(F615="PT",IF(L615=1,68,IF(L615=2,52.08,IF(L615=3,41.28,IF(L615=4,24,IF(L615=5,22,IF(L615=6,20,IF(L615=7,18,IF(L615=8,16,0))))))))+IF(L615&lt;=8,0,IF(L615&lt;=16,13,IF(L615&lt;=24,9,IF(L615&lt;=32,4,0))))-IF(L615&lt;=8,0,IF(L615&lt;=16,(L615-9)*0.34,IF(L615&lt;=24,(L615-17)*0.34,IF(L615&lt;=32,(L615-25)*0.34,0)))),0)+IF(F615="JOŽ",IF(L615=1,85,IF(L615=2,59.5,IF(L615=3,45,IF(L615=4,32.5,IF(L615=5,30,IF(L615=6,27.5,IF(L615=7,25,IF(L615=8,22.5,0))))))))+IF(L615&lt;=8,0,IF(L615&lt;=16,19,IF(L615&lt;=24,13,0)))-IF(L615&lt;=8,0,IF(L615&lt;=16,(L615-9)*0.425,IF(L615&lt;=24,(L615-17)*0.425,0))),0)+IF(F615="JPČ",IF(L615=1,68,IF(L615=2,47.6,IF(L615=3,36,IF(L615=4,26,IF(L615=5,24,IF(L615=6,22,IF(L615=7,20,IF(L615=8,18,0))))))))+IF(L615&lt;=8,0,IF(L615&lt;=16,13,IF(L615&lt;=24,9,0)))-IF(L615&lt;=8,0,IF(L615&lt;=16,(L615-9)*0.34,IF(L615&lt;=24,(L615-17)*0.34,0))),0)+IF(F615="JEČ",IF(L615=1,34,IF(L615=2,26.04,IF(L615=3,20.6,IF(L615=4,12,IF(L615=5,11,IF(L615=6,10,IF(L615=7,9,IF(L615=8,8,0))))))))+IF(L615&lt;=8,0,IF(L615&lt;=16,6,0))-IF(L615&lt;=8,0,IF(L615&lt;=16,(L615-9)*0.17,0)),0)+IF(F615="JEOF",IF(L615=1,34,IF(L615=2,26.04,IF(L615=3,20.6,IF(L615=4,12,IF(L615=5,11,IF(L615=6,10,IF(L615=7,9,IF(L615=8,8,0))))))))+IF(L615&lt;=8,0,IF(L615&lt;=16,6,0))-IF(L615&lt;=8,0,IF(L615&lt;=16,(L615-9)*0.17,0)),0)+IF(F615="JnPČ",IF(L615=1,51,IF(L615=2,35.7,IF(L615=3,27,IF(L615=4,19.5,IF(L615=5,18,IF(L615=6,16.5,IF(L615=7,15,IF(L615=8,13.5,0))))))))+IF(L615&lt;=8,0,IF(L615&lt;=16,10,0))-IF(L615&lt;=8,0,IF(L615&lt;=16,(L615-9)*0.255,0)),0)+IF(F615="JnEČ",IF(L615=1,25.5,IF(L615=2,19.53,IF(L615=3,15.48,IF(L615=4,9,IF(L615=5,8.25,IF(L615=6,7.5,IF(L615=7,6.75,IF(L615=8,6,0))))))))+IF(L615&lt;=8,0,IF(L615&lt;=16,5,0))-IF(L615&lt;=8,0,IF(L615&lt;=16,(L615-9)*0.1275,0)),0)+IF(F615="JčPČ",IF(L615=1,21.25,IF(L615=2,14.5,IF(L615=3,11.5,IF(L615=4,7,IF(L615=5,6.5,IF(L615=6,6,IF(L615=7,5.5,IF(L615=8,5,0))))))))+IF(L615&lt;=8,0,IF(L615&lt;=16,4,0))-IF(L615&lt;=8,0,IF(L615&lt;=16,(L615-9)*0.10625,0)),0)+IF(F615="JčEČ",IF(L615=1,17,IF(L615=2,13.02,IF(L615=3,10.32,IF(L615=4,6,IF(L615=5,5.5,IF(L615=6,5,IF(L615=7,4.5,IF(L615=8,4,0))))))))+IF(L615&lt;=8,0,IF(L615&lt;=16,3,0))-IF(L615&lt;=8,0,IF(L615&lt;=16,(L615-9)*0.085,0)),0)+IF(F615="NEAK",IF(L615=1,11.48,IF(L615=2,8.79,IF(L615=3,6.97,IF(L615=4,4.05,IF(L615=5,3.71,IF(L615=6,3.38,IF(L615=7,3.04,IF(L615=8,2.7,0))))))))+IF(L615&lt;=8,0,IF(L615&lt;=16,2,IF(L615&lt;=24,1.3,0)))-IF(L615&lt;=8,0,IF(L615&lt;=16,(L615-9)*0.0574,IF(L615&lt;=24,(L615-17)*0.0574,0))),0))*IF(L615&lt;0,1,IF(OR(F615="PČ",F615="PŽ",F615="PT"),IF(J615&lt;32,J615/32,1),1))* IF(L615&lt;0,1,IF(OR(F615="EČ",F615="EŽ",F615="JOŽ",F615="JPČ",F615="NEAK"),IF(J615&lt;24,J615/24,1),1))*IF(L615&lt;0,1,IF(OR(F615="PČneol",F615="JEČ",F615="JEOF",F615="JnPČ",F615="JnEČ",F615="JčPČ",F615="JčEČ"),IF(J615&lt;16,J615/16,1),1))*IF(L615&lt;0,1,IF(F615="EČneol",IF(J615&lt;8,J615/8,1),1))</f>
        <v>9.49</v>
      </c>
      <c r="O615" s="9">
        <f t="shared" ref="O615:O618" si="337">IF(F615="OŽ",N615,IF(H615="Ne",IF(J615*0.3&lt;J615-L615,N615,0),IF(J615*0.1&lt;J615-L615,N615,0)))</f>
        <v>9.49</v>
      </c>
      <c r="P615" s="4">
        <f t="shared" ref="P615:P618" si="338">IF(O615=0,0,IF(F615="OŽ",IF(L615&gt;35,0,IF(J615&gt;35,(36-L615)*1.836,((36-L615)-(36-J615))*1.836)),0)+IF(F615="PČ",IF(L615&gt;31,0,IF(J615&gt;31,(32-L615)*1.347,((32-L615)-(32-J615))*1.347)),0)+ IF(F615="PČneol",IF(L615&gt;15,0,IF(J615&gt;15,(16-L615)*0.255,((16-L615)-(16-J615))*0.255)),0)+IF(F615="PŽ",IF(L615&gt;31,0,IF(J615&gt;31,(32-L615)*0.255,((32-L615)-(32-J615))*0.255)),0)+IF(F615="EČ",IF(L615&gt;23,0,IF(J615&gt;23,(24-L615)*0.612,((24-L615)-(24-J615))*0.612)),0)+IF(F615="EČneol",IF(L615&gt;7,0,IF(J615&gt;7,(8-L615)*0.204,((8-L615)-(8-J615))*0.204)),0)+IF(F615="EŽ",IF(L615&gt;23,0,IF(J615&gt;23,(24-L615)*0.204,((24-L615)-(24-J615))*0.204)),0)+IF(F615="PT",IF(L615&gt;31,0,IF(J615&gt;31,(32-L615)*0.204,((32-L615)-(32-J615))*0.204)),0)+IF(F615="JOŽ",IF(L615&gt;23,0,IF(J615&gt;23,(24-L615)*0.255,((24-L615)-(24-J615))*0.255)),0)+IF(F615="JPČ",IF(L615&gt;23,0,IF(J615&gt;23,(24-L615)*0.204,((24-L615)-(24-J615))*0.204)),0)+IF(F615="JEČ",IF(L615&gt;15,0,IF(J615&gt;15,(16-L615)*0.102,((16-L615)-(16-J615))*0.102)),0)+IF(F615="JEOF",IF(L615&gt;15,0,IF(J615&gt;15,(16-L615)*0.102,((16-L615)-(16-J615))*0.102)),0)+IF(F615="JnPČ",IF(L615&gt;15,0,IF(J615&gt;15,(16-L615)*0.153,((16-L615)-(16-J615))*0.153)),0)+IF(F615="JnEČ",IF(L615&gt;15,0,IF(J615&gt;15,(16-L615)*0.0765,((16-L615)-(16-J615))*0.0765)),0)+IF(F615="JčPČ",IF(L615&gt;15,0,IF(J615&gt;15,(16-L615)*0.06375,((16-L615)-(16-J615))*0.06375)),0)+IF(F615="JčEČ",IF(L615&gt;15,0,IF(J615&gt;15,(16-L615)*0.051,((16-L615)-(16-J615))*0.051)),0)+IF(F615="NEAK",IF(L615&gt;23,0,IF(J615&gt;23,(24-L615)*0.03444,((24-L615)-(24-J615))*0.03444)),0))</f>
        <v>0.76500000000000001</v>
      </c>
      <c r="Q615" s="11">
        <f t="shared" ref="Q615:Q618" si="339">IF(ISERROR(P615*100/N615),0,(P615*100/N615))</f>
        <v>8.0611169652265549</v>
      </c>
      <c r="R615" s="10">
        <f t="shared" ref="R615:R618" si="340">IF(Q615&lt;=30,O615+P615,O615+O615*0.3)*IF(G615=1,0.4,IF(G615=2,0.75,IF(G615="1 (kas 4 m. 1 k. nerengiamos)",0.52,1)))*IF(D615="olimpinė",1,IF(M615="Ne",0.5,1))*IF(OR(A$5="Lietuvos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federacija"),IF(OR(J615&lt;8,K615&lt;16),0,1),1)*E615*IF(I615&lt;=1,1,1/I615)*IF(OR(A$5="Lietuvos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8.2040000000000006</v>
      </c>
    </row>
    <row r="616" spans="1:18" s="8" customFormat="1">
      <c r="A616" s="63">
        <v>2</v>
      </c>
      <c r="B616" s="63" t="s">
        <v>273</v>
      </c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3">
        <f t="shared" si="336"/>
        <v>0</v>
      </c>
      <c r="O616" s="9">
        <f t="shared" si="337"/>
        <v>0</v>
      </c>
      <c r="P616" s="4">
        <f t="shared" si="338"/>
        <v>0</v>
      </c>
      <c r="Q616" s="11">
        <f t="shared" si="339"/>
        <v>0</v>
      </c>
      <c r="R616" s="10">
        <f t="shared" si="340"/>
        <v>0</v>
      </c>
    </row>
    <row r="617" spans="1:18" s="8" customFormat="1">
      <c r="A617" s="63">
        <v>3</v>
      </c>
      <c r="B617" s="63" t="s">
        <v>274</v>
      </c>
      <c r="C617" s="63" t="s">
        <v>29</v>
      </c>
      <c r="D617" s="63" t="s">
        <v>30</v>
      </c>
      <c r="E617" s="63">
        <v>2</v>
      </c>
      <c r="F617" s="63" t="s">
        <v>78</v>
      </c>
      <c r="G617" s="63">
        <v>1</v>
      </c>
      <c r="H617" s="63" t="s">
        <v>32</v>
      </c>
      <c r="I617" s="63"/>
      <c r="J617" s="63">
        <v>63</v>
      </c>
      <c r="K617" s="63">
        <v>35</v>
      </c>
      <c r="L617" s="63">
        <v>24</v>
      </c>
      <c r="M617" s="63" t="s">
        <v>32</v>
      </c>
      <c r="N617" s="3">
        <f t="shared" si="336"/>
        <v>0</v>
      </c>
      <c r="O617" s="9">
        <f t="shared" si="337"/>
        <v>0</v>
      </c>
      <c r="P617" s="4">
        <f t="shared" si="338"/>
        <v>0</v>
      </c>
      <c r="Q617" s="11">
        <f t="shared" si="339"/>
        <v>0</v>
      </c>
      <c r="R617" s="10">
        <f t="shared" si="340"/>
        <v>0</v>
      </c>
    </row>
    <row r="618" spans="1:18" s="8" customFormat="1">
      <c r="A618" s="63">
        <v>4</v>
      </c>
      <c r="B618" s="63" t="s">
        <v>275</v>
      </c>
      <c r="C618" s="12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3">
        <f t="shared" si="336"/>
        <v>0</v>
      </c>
      <c r="O618" s="9">
        <f t="shared" si="337"/>
        <v>0</v>
      </c>
      <c r="P618" s="4">
        <f t="shared" si="338"/>
        <v>0</v>
      </c>
      <c r="Q618" s="11">
        <f t="shared" si="339"/>
        <v>0</v>
      </c>
      <c r="R618" s="10">
        <f t="shared" si="340"/>
        <v>0</v>
      </c>
    </row>
    <row r="619" spans="1:18" s="8" customFormat="1">
      <c r="A619" s="75" t="s">
        <v>36</v>
      </c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7"/>
      <c r="R619" s="10">
        <f>SUM(R615:R618)</f>
        <v>8.2040000000000006</v>
      </c>
    </row>
    <row r="620" spans="1:18" s="8" customFormat="1" ht="15.75">
      <c r="A620" s="24" t="s">
        <v>276</v>
      </c>
      <c r="B620" s="24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6"/>
    </row>
    <row r="621" spans="1:18" s="8" customFormat="1">
      <c r="A621" s="49" t="s">
        <v>48</v>
      </c>
      <c r="B621" s="49"/>
      <c r="C621" s="49"/>
      <c r="D621" s="49"/>
      <c r="E621" s="49"/>
      <c r="F621" s="49"/>
      <c r="G621" s="49"/>
      <c r="H621" s="49"/>
      <c r="I621" s="49"/>
      <c r="J621" s="15"/>
      <c r="K621" s="15"/>
      <c r="L621" s="15"/>
      <c r="M621" s="15"/>
      <c r="N621" s="15"/>
      <c r="O621" s="15"/>
      <c r="P621" s="15"/>
      <c r="Q621" s="15"/>
      <c r="R621" s="16"/>
    </row>
    <row r="622" spans="1:18" s="8" customFormat="1">
      <c r="A622" s="49"/>
      <c r="B622" s="49"/>
      <c r="C622" s="49"/>
      <c r="D622" s="49"/>
      <c r="E622" s="49"/>
      <c r="F622" s="49"/>
      <c r="G622" s="49"/>
      <c r="H622" s="49"/>
      <c r="I622" s="49"/>
      <c r="J622" s="15"/>
      <c r="K622" s="15"/>
      <c r="L622" s="15"/>
      <c r="M622" s="15"/>
      <c r="N622" s="15"/>
      <c r="O622" s="15"/>
      <c r="P622" s="15"/>
      <c r="Q622" s="15"/>
      <c r="R622" s="16"/>
    </row>
    <row r="623" spans="1:18" s="8" customFormat="1">
      <c r="A623" s="69" t="s">
        <v>277</v>
      </c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59"/>
    </row>
    <row r="624" spans="1:18" s="8" customFormat="1" ht="18">
      <c r="A624" s="71" t="s">
        <v>27</v>
      </c>
      <c r="B624" s="72"/>
      <c r="C624" s="72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9"/>
    </row>
    <row r="625" spans="1:18" s="8" customFormat="1">
      <c r="A625" s="73" t="s">
        <v>278</v>
      </c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59"/>
    </row>
    <row r="626" spans="1:18" s="8" customFormat="1">
      <c r="A626" s="63">
        <v>1</v>
      </c>
      <c r="B626" s="63" t="s">
        <v>279</v>
      </c>
      <c r="C626" s="63" t="s">
        <v>42</v>
      </c>
      <c r="D626" s="63" t="s">
        <v>30</v>
      </c>
      <c r="E626" s="63">
        <v>2</v>
      </c>
      <c r="F626" s="63" t="s">
        <v>78</v>
      </c>
      <c r="G626" s="63">
        <v>1</v>
      </c>
      <c r="H626" s="63" t="s">
        <v>32</v>
      </c>
      <c r="I626" s="63"/>
      <c r="J626" s="63">
        <v>74</v>
      </c>
      <c r="K626" s="63">
        <v>43</v>
      </c>
      <c r="L626" s="63">
        <v>28</v>
      </c>
      <c r="M626" s="63" t="s">
        <v>32</v>
      </c>
      <c r="N626" s="3">
        <f t="shared" ref="N626:N629" si="341">(IF(F626="OŽ",IF(L626=1,550.8,IF(L626=2,426.38,IF(L626=3,342.14,IF(L626=4,181.44,IF(L626=5,168.48,IF(L626=6,155.52,IF(L626=7,148.5,IF(L626=8,144,0))))))))+IF(L626&lt;=8,0,IF(L626&lt;=16,137.7,IF(L626&lt;=24,108,IF(L626&lt;=32,80.1,IF(L626&lt;=36,52.2,0)))))-IF(L626&lt;=8,0,IF(L626&lt;=16,(L626-9)*2.754,IF(L626&lt;=24,(L626-17)* 2.754,IF(L626&lt;=32,(L626-25)* 2.754,IF(L626&lt;=36,(L626-33)*2.754,0))))),0)+IF(F626="PČ",IF(L626=1,449,IF(L626=2,314.6,IF(L626=3,238,IF(L626=4,172,IF(L626=5,159,IF(L626=6,145,IF(L626=7,132,IF(L626=8,119,0))))))))+IF(L626&lt;=8,0,IF(L626&lt;=16,88,IF(L626&lt;=24,55,IF(L626&lt;=32,22,0))))-IF(L626&lt;=8,0,IF(L626&lt;=16,(L626-9)*2.245,IF(L626&lt;=24,(L626-17)*2.245,IF(L626&lt;=32,(L626-25)*2.245,0)))),0)+IF(F626="PČneol",IF(L626=1,85,IF(L626=2,64.61,IF(L626=3,50.76,IF(L626=4,16.25,IF(L626=5,15,IF(L626=6,13.75,IF(L626=7,12.5,IF(L626=8,11.25,0))))))))+IF(L626&lt;=8,0,IF(L626&lt;=16,9,0))-IF(L626&lt;=8,0,IF(L626&lt;=16,(L626-9)*0.425,0)),0)+IF(F626="PŽ",IF(L626=1,85,IF(L626=2,59.5,IF(L626=3,45,IF(L626=4,32.5,IF(L626=5,30,IF(L626=6,27.5,IF(L626=7,25,IF(L626=8,22.5,0))))))))+IF(L626&lt;=8,0,IF(L626&lt;=16,19,IF(L626&lt;=24,13,IF(L626&lt;=32,8,0))))-IF(L626&lt;=8,0,IF(L626&lt;=16,(L626-9)*0.425,IF(L626&lt;=24,(L626-17)*0.425,IF(L626&lt;=32,(L626-25)*0.425,0)))),0)+IF(F626="EČ",IF(L626=1,204,IF(L626=2,156.24,IF(L626=3,123.84,IF(L626=4,72,IF(L626=5,66,IF(L626=6,60,IF(L626=7,54,IF(L626=8,48,0))))))))+IF(L626&lt;=8,0,IF(L626&lt;=16,40,IF(L626&lt;=24,25,0)))-IF(L626&lt;=8,0,IF(L626&lt;=16,(L626-9)*1.02,IF(L626&lt;=24,(L626-17)*1.02,0))),0)+IF(F626="EČneol",IF(L626=1,68,IF(L626=2,51.69,IF(L626=3,40.61,IF(L626=4,13,IF(L626=5,12,IF(L626=6,11,IF(L626=7,10,IF(L626=8,9,0)))))))))+IF(F626="EŽ",IF(L626=1,68,IF(L626=2,47.6,IF(L626=3,36,IF(L626=4,18,IF(L626=5,16.5,IF(L626=6,15,IF(L626=7,13.5,IF(L626=8,12,0))))))))+IF(L626&lt;=8,0,IF(L626&lt;=16,10,IF(L626&lt;=24,6,0)))-IF(L626&lt;=8,0,IF(L626&lt;=16,(L626-9)*0.34,IF(L626&lt;=24,(L626-17)*0.34,0))),0)+IF(F626="PT",IF(L626=1,68,IF(L626=2,52.08,IF(L626=3,41.28,IF(L626=4,24,IF(L626=5,22,IF(L626=6,20,IF(L626=7,18,IF(L626=8,16,0))))))))+IF(L626&lt;=8,0,IF(L626&lt;=16,13,IF(L626&lt;=24,9,IF(L626&lt;=32,4,0))))-IF(L626&lt;=8,0,IF(L626&lt;=16,(L626-9)*0.34,IF(L626&lt;=24,(L626-17)*0.34,IF(L626&lt;=32,(L626-25)*0.34,0)))),0)+IF(F626="JOŽ",IF(L626=1,85,IF(L626=2,59.5,IF(L626=3,45,IF(L626=4,32.5,IF(L626=5,30,IF(L626=6,27.5,IF(L626=7,25,IF(L626=8,22.5,0))))))))+IF(L626&lt;=8,0,IF(L626&lt;=16,19,IF(L626&lt;=24,13,0)))-IF(L626&lt;=8,0,IF(L626&lt;=16,(L626-9)*0.425,IF(L626&lt;=24,(L626-17)*0.425,0))),0)+IF(F626="JPČ",IF(L626=1,68,IF(L626=2,47.6,IF(L626=3,36,IF(L626=4,26,IF(L626=5,24,IF(L626=6,22,IF(L626=7,20,IF(L626=8,18,0))))))))+IF(L626&lt;=8,0,IF(L626&lt;=16,13,IF(L626&lt;=24,9,0)))-IF(L626&lt;=8,0,IF(L626&lt;=16,(L626-9)*0.34,IF(L626&lt;=24,(L626-17)*0.34,0))),0)+IF(F626="JEČ",IF(L626=1,34,IF(L626=2,26.04,IF(L626=3,20.6,IF(L626=4,12,IF(L626=5,11,IF(L626=6,10,IF(L626=7,9,IF(L626=8,8,0))))))))+IF(L626&lt;=8,0,IF(L626&lt;=16,6,0))-IF(L626&lt;=8,0,IF(L626&lt;=16,(L626-9)*0.17,0)),0)+IF(F626="JEOF",IF(L626=1,34,IF(L626=2,26.04,IF(L626=3,20.6,IF(L626=4,12,IF(L626=5,11,IF(L626=6,10,IF(L626=7,9,IF(L626=8,8,0))))))))+IF(L626&lt;=8,0,IF(L626&lt;=16,6,0))-IF(L626&lt;=8,0,IF(L626&lt;=16,(L626-9)*0.17,0)),0)+IF(F626="JnPČ",IF(L626=1,51,IF(L626=2,35.7,IF(L626=3,27,IF(L626=4,19.5,IF(L626=5,18,IF(L626=6,16.5,IF(L626=7,15,IF(L626=8,13.5,0))))))))+IF(L626&lt;=8,0,IF(L626&lt;=16,10,0))-IF(L626&lt;=8,0,IF(L626&lt;=16,(L626-9)*0.255,0)),0)+IF(F626="JnEČ",IF(L626=1,25.5,IF(L626=2,19.53,IF(L626=3,15.48,IF(L626=4,9,IF(L626=5,8.25,IF(L626=6,7.5,IF(L626=7,6.75,IF(L626=8,6,0))))))))+IF(L626&lt;=8,0,IF(L626&lt;=16,5,0))-IF(L626&lt;=8,0,IF(L626&lt;=16,(L626-9)*0.1275,0)),0)+IF(F626="JčPČ",IF(L626=1,21.25,IF(L626=2,14.5,IF(L626=3,11.5,IF(L626=4,7,IF(L626=5,6.5,IF(L626=6,6,IF(L626=7,5.5,IF(L626=8,5,0))))))))+IF(L626&lt;=8,0,IF(L626&lt;=16,4,0))-IF(L626&lt;=8,0,IF(L626&lt;=16,(L626-9)*0.10625,0)),0)+IF(F626="JčEČ",IF(L626=1,17,IF(L626=2,13.02,IF(L626=3,10.32,IF(L626=4,6,IF(L626=5,5.5,IF(L626=6,5,IF(L626=7,4.5,IF(L626=8,4,0))))))))+IF(L626&lt;=8,0,IF(L626&lt;=16,3,0))-IF(L626&lt;=8,0,IF(L626&lt;=16,(L626-9)*0.085,0)),0)+IF(F626="NEAK",IF(L626=1,11.48,IF(L626=2,8.79,IF(L626=3,6.97,IF(L626=4,4.05,IF(L626=5,3.71,IF(L626=6,3.38,IF(L626=7,3.04,IF(L626=8,2.7,0))))))))+IF(L626&lt;=8,0,IF(L626&lt;=16,2,IF(L626&lt;=24,1.3,0)))-IF(L626&lt;=8,0,IF(L626&lt;=16,(L626-9)*0.0574,IF(L626&lt;=24,(L626-17)*0.0574,0))),0))*IF(L626&lt;0,1,IF(OR(F626="PČ",F626="PŽ",F626="PT"),IF(J626&lt;32,J626/32,1),1))* IF(L626&lt;0,1,IF(OR(F626="EČ",F626="EŽ",F626="JOŽ",F626="JPČ",F626="NEAK"),IF(J626&lt;24,J626/24,1),1))*IF(L626&lt;0,1,IF(OR(F626="PČneol",F626="JEČ",F626="JEOF",F626="JnPČ",F626="JnEČ",F626="JčPČ",F626="JčEČ"),IF(J626&lt;16,J626/16,1),1))*IF(L626&lt;0,1,IF(F626="EČneol",IF(J626&lt;8,J626/8,1),1))</f>
        <v>0</v>
      </c>
      <c r="O626" s="9">
        <f t="shared" ref="O626:O629" si="342">IF(F626="OŽ",N626,IF(H626="Ne",IF(J626*0.3&lt;J626-L626,N626,0),IF(J626*0.1&lt;J626-L626,N626,0)))</f>
        <v>0</v>
      </c>
      <c r="P626" s="4">
        <f t="shared" ref="P626:P629" si="343">IF(O626=0,0,IF(F626="OŽ",IF(L626&gt;35,0,IF(J626&gt;35,(36-L626)*1.836,((36-L626)-(36-J626))*1.836)),0)+IF(F626="PČ",IF(L626&gt;31,0,IF(J626&gt;31,(32-L626)*1.347,((32-L626)-(32-J626))*1.347)),0)+ IF(F626="PČneol",IF(L626&gt;15,0,IF(J626&gt;15,(16-L626)*0.255,((16-L626)-(16-J626))*0.255)),0)+IF(F626="PŽ",IF(L626&gt;31,0,IF(J626&gt;31,(32-L626)*0.255,((32-L626)-(32-J626))*0.255)),0)+IF(F626="EČ",IF(L626&gt;23,0,IF(J626&gt;23,(24-L626)*0.612,((24-L626)-(24-J626))*0.612)),0)+IF(F626="EČneol",IF(L626&gt;7,0,IF(J626&gt;7,(8-L626)*0.204,((8-L626)-(8-J626))*0.204)),0)+IF(F626="EŽ",IF(L626&gt;23,0,IF(J626&gt;23,(24-L626)*0.204,((24-L626)-(24-J626))*0.204)),0)+IF(F626="PT",IF(L626&gt;31,0,IF(J626&gt;31,(32-L626)*0.204,((32-L626)-(32-J626))*0.204)),0)+IF(F626="JOŽ",IF(L626&gt;23,0,IF(J626&gt;23,(24-L626)*0.255,((24-L626)-(24-J626))*0.255)),0)+IF(F626="JPČ",IF(L626&gt;23,0,IF(J626&gt;23,(24-L626)*0.204,((24-L626)-(24-J626))*0.204)),0)+IF(F626="JEČ",IF(L626&gt;15,0,IF(J626&gt;15,(16-L626)*0.102,((16-L626)-(16-J626))*0.102)),0)+IF(F626="JEOF",IF(L626&gt;15,0,IF(J626&gt;15,(16-L626)*0.102,((16-L626)-(16-J626))*0.102)),0)+IF(F626="JnPČ",IF(L626&gt;15,0,IF(J626&gt;15,(16-L626)*0.153,((16-L626)-(16-J626))*0.153)),0)+IF(F626="JnEČ",IF(L626&gt;15,0,IF(J626&gt;15,(16-L626)*0.0765,((16-L626)-(16-J626))*0.0765)),0)+IF(F626="JčPČ",IF(L626&gt;15,0,IF(J626&gt;15,(16-L626)*0.06375,((16-L626)-(16-J626))*0.06375)),0)+IF(F626="JčEČ",IF(L626&gt;15,0,IF(J626&gt;15,(16-L626)*0.051,((16-L626)-(16-J626))*0.051)),0)+IF(F626="NEAK",IF(L626&gt;23,0,IF(J626&gt;23,(24-L626)*0.03444,((24-L626)-(24-J626))*0.03444)),0))</f>
        <v>0</v>
      </c>
      <c r="Q626" s="11">
        <f t="shared" ref="Q626:Q629" si="344">IF(ISERROR(P626*100/N626),0,(P626*100/N626))</f>
        <v>0</v>
      </c>
      <c r="R626" s="10">
        <f t="shared" ref="R626:R629" si="345">IF(Q626&lt;=30,O626+P626,O626+O626*0.3)*IF(G626=1,0.4,IF(G626=2,0.75,IF(G626="1 (kas 4 m. 1 k. nerengiamos)",0.52,1)))*IF(D626="olimpinė",1,IF(M626="Ne",0.5,1))*IF(OR(A$5="Lietuvos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federacija"),IF(OR(J626&lt;8,K626&lt;16),0,1),1)*E626*IF(I626&lt;=1,1,1/I626)*IF(OR(A$5="Lietuvos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27" spans="1:18" s="8" customFormat="1">
      <c r="A627" s="63">
        <v>2</v>
      </c>
      <c r="B627" s="63" t="s">
        <v>280</v>
      </c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3">
        <f t="shared" si="341"/>
        <v>0</v>
      </c>
      <c r="O627" s="9">
        <f t="shared" si="342"/>
        <v>0</v>
      </c>
      <c r="P627" s="4">
        <f t="shared" si="343"/>
        <v>0</v>
      </c>
      <c r="Q627" s="11">
        <f t="shared" si="344"/>
        <v>0</v>
      </c>
      <c r="R627" s="10">
        <f t="shared" si="345"/>
        <v>0</v>
      </c>
    </row>
    <row r="628" spans="1:18" s="8" customFormat="1">
      <c r="A628" s="63">
        <v>3</v>
      </c>
      <c r="B628" s="63" t="s">
        <v>281</v>
      </c>
      <c r="C628" s="63" t="s">
        <v>42</v>
      </c>
      <c r="D628" s="63" t="s">
        <v>30</v>
      </c>
      <c r="E628" s="63">
        <v>2</v>
      </c>
      <c r="F628" s="63" t="s">
        <v>78</v>
      </c>
      <c r="G628" s="63">
        <v>1</v>
      </c>
      <c r="H628" s="63" t="s">
        <v>32</v>
      </c>
      <c r="I628" s="63"/>
      <c r="J628" s="63">
        <v>74</v>
      </c>
      <c r="K628" s="63">
        <v>43</v>
      </c>
      <c r="L628" s="63">
        <v>40</v>
      </c>
      <c r="M628" s="63" t="s">
        <v>32</v>
      </c>
      <c r="N628" s="3">
        <f t="shared" si="341"/>
        <v>0</v>
      </c>
      <c r="O628" s="9">
        <f t="shared" si="342"/>
        <v>0</v>
      </c>
      <c r="P628" s="4">
        <f t="shared" si="343"/>
        <v>0</v>
      </c>
      <c r="Q628" s="11">
        <f t="shared" si="344"/>
        <v>0</v>
      </c>
      <c r="R628" s="10">
        <f t="shared" si="345"/>
        <v>0</v>
      </c>
    </row>
    <row r="629" spans="1:18" s="8" customFormat="1">
      <c r="A629" s="63">
        <v>4</v>
      </c>
      <c r="B629" s="63" t="s">
        <v>282</v>
      </c>
      <c r="C629" s="12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3">
        <f t="shared" si="341"/>
        <v>0</v>
      </c>
      <c r="O629" s="9">
        <f t="shared" si="342"/>
        <v>0</v>
      </c>
      <c r="P629" s="4">
        <f t="shared" si="343"/>
        <v>0</v>
      </c>
      <c r="Q629" s="11">
        <f t="shared" si="344"/>
        <v>0</v>
      </c>
      <c r="R629" s="10">
        <f t="shared" si="345"/>
        <v>0</v>
      </c>
    </row>
    <row r="630" spans="1:18" s="8" customFormat="1">
      <c r="A630" s="75" t="s">
        <v>36</v>
      </c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7"/>
      <c r="R630" s="10">
        <f>SUM(R626:R629)</f>
        <v>0</v>
      </c>
    </row>
    <row r="631" spans="1:18" s="8" customFormat="1" ht="15.75">
      <c r="A631" s="24" t="s">
        <v>283</v>
      </c>
      <c r="B631" s="24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6"/>
    </row>
    <row r="632" spans="1:18" s="8" customFormat="1">
      <c r="A632" s="49" t="s">
        <v>48</v>
      </c>
      <c r="B632" s="49"/>
      <c r="C632" s="49"/>
      <c r="D632" s="49"/>
      <c r="E632" s="49"/>
      <c r="F632" s="49"/>
      <c r="G632" s="49"/>
      <c r="H632" s="49"/>
      <c r="I632" s="49"/>
      <c r="J632" s="15"/>
      <c r="K632" s="15"/>
      <c r="L632" s="15"/>
      <c r="M632" s="15"/>
      <c r="N632" s="15"/>
      <c r="O632" s="15"/>
      <c r="P632" s="15"/>
      <c r="Q632" s="15"/>
      <c r="R632" s="16"/>
    </row>
    <row r="633" spans="1:18" s="8" customFormat="1">
      <c r="A633" s="49"/>
      <c r="B633" s="49"/>
      <c r="C633" s="49"/>
      <c r="D633" s="49"/>
      <c r="E633" s="49"/>
      <c r="F633" s="49"/>
      <c r="G633" s="49"/>
      <c r="H633" s="49"/>
      <c r="I633" s="49"/>
      <c r="J633" s="15"/>
      <c r="K633" s="15"/>
      <c r="L633" s="15"/>
      <c r="M633" s="15"/>
      <c r="N633" s="15"/>
      <c r="O633" s="15"/>
      <c r="P633" s="15"/>
      <c r="Q633" s="15"/>
      <c r="R633" s="16"/>
    </row>
    <row r="634" spans="1:18" s="8" customFormat="1">
      <c r="A634" s="69" t="s">
        <v>284</v>
      </c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59"/>
    </row>
    <row r="635" spans="1:18" s="8" customFormat="1" ht="18">
      <c r="A635" s="71" t="s">
        <v>27</v>
      </c>
      <c r="B635" s="72"/>
      <c r="C635" s="72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9"/>
    </row>
    <row r="636" spans="1:18" s="8" customFormat="1">
      <c r="A636" s="73" t="s">
        <v>285</v>
      </c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59"/>
    </row>
    <row r="637" spans="1:18" s="8" customFormat="1">
      <c r="A637" s="63">
        <v>1</v>
      </c>
      <c r="B637" s="63" t="s">
        <v>272</v>
      </c>
      <c r="C637" s="63" t="s">
        <v>52</v>
      </c>
      <c r="D637" s="63" t="s">
        <v>30</v>
      </c>
      <c r="E637" s="63">
        <v>2</v>
      </c>
      <c r="F637" s="63" t="s">
        <v>78</v>
      </c>
      <c r="G637" s="63">
        <v>1</v>
      </c>
      <c r="H637" s="63" t="s">
        <v>32</v>
      </c>
      <c r="I637" s="63"/>
      <c r="J637" s="63">
        <v>34</v>
      </c>
      <c r="K637" s="63">
        <v>34</v>
      </c>
      <c r="L637" s="63">
        <v>13</v>
      </c>
      <c r="M637" s="63" t="s">
        <v>32</v>
      </c>
      <c r="N637" s="3">
        <f t="shared" ref="N637:N640" si="346">(IF(F637="OŽ",IF(L637=1,550.8,IF(L637=2,426.38,IF(L637=3,342.14,IF(L637=4,181.44,IF(L637=5,168.48,IF(L637=6,155.52,IF(L637=7,148.5,IF(L637=8,144,0))))))))+IF(L637&lt;=8,0,IF(L637&lt;=16,137.7,IF(L637&lt;=24,108,IF(L637&lt;=32,80.1,IF(L637&lt;=36,52.2,0)))))-IF(L637&lt;=8,0,IF(L637&lt;=16,(L637-9)*2.754,IF(L637&lt;=24,(L637-17)* 2.754,IF(L637&lt;=32,(L637-25)* 2.754,IF(L637&lt;=36,(L637-33)*2.754,0))))),0)+IF(F637="PČ",IF(L637=1,449,IF(L637=2,314.6,IF(L637=3,238,IF(L637=4,172,IF(L637=5,159,IF(L637=6,145,IF(L637=7,132,IF(L637=8,119,0))))))))+IF(L637&lt;=8,0,IF(L637&lt;=16,88,IF(L637&lt;=24,55,IF(L637&lt;=32,22,0))))-IF(L637&lt;=8,0,IF(L637&lt;=16,(L637-9)*2.245,IF(L637&lt;=24,(L637-17)*2.245,IF(L637&lt;=32,(L637-25)*2.245,0)))),0)+IF(F637="PČneol",IF(L637=1,85,IF(L637=2,64.61,IF(L637=3,50.76,IF(L637=4,16.25,IF(L637=5,15,IF(L637=6,13.75,IF(L637=7,12.5,IF(L637=8,11.25,0))))))))+IF(L637&lt;=8,0,IF(L637&lt;=16,9,0))-IF(L637&lt;=8,0,IF(L637&lt;=16,(L637-9)*0.425,0)),0)+IF(F637="PŽ",IF(L637=1,85,IF(L637=2,59.5,IF(L637=3,45,IF(L637=4,32.5,IF(L637=5,30,IF(L637=6,27.5,IF(L637=7,25,IF(L637=8,22.5,0))))))))+IF(L637&lt;=8,0,IF(L637&lt;=16,19,IF(L637&lt;=24,13,IF(L637&lt;=32,8,0))))-IF(L637&lt;=8,0,IF(L637&lt;=16,(L637-9)*0.425,IF(L637&lt;=24,(L637-17)*0.425,IF(L637&lt;=32,(L637-25)*0.425,0)))),0)+IF(F637="EČ",IF(L637=1,204,IF(L637=2,156.24,IF(L637=3,123.84,IF(L637=4,72,IF(L637=5,66,IF(L637=6,60,IF(L637=7,54,IF(L637=8,48,0))))))))+IF(L637&lt;=8,0,IF(L637&lt;=16,40,IF(L637&lt;=24,25,0)))-IF(L637&lt;=8,0,IF(L637&lt;=16,(L637-9)*1.02,IF(L637&lt;=24,(L637-17)*1.02,0))),0)+IF(F637="EČneol",IF(L637=1,68,IF(L637=2,51.69,IF(L637=3,40.61,IF(L637=4,13,IF(L637=5,12,IF(L637=6,11,IF(L637=7,10,IF(L637=8,9,0)))))))))+IF(F637="EŽ",IF(L637=1,68,IF(L637=2,47.6,IF(L637=3,36,IF(L637=4,18,IF(L637=5,16.5,IF(L637=6,15,IF(L637=7,13.5,IF(L637=8,12,0))))))))+IF(L637&lt;=8,0,IF(L637&lt;=16,10,IF(L637&lt;=24,6,0)))-IF(L637&lt;=8,0,IF(L637&lt;=16,(L637-9)*0.34,IF(L637&lt;=24,(L637-17)*0.34,0))),0)+IF(F637="PT",IF(L637=1,68,IF(L637=2,52.08,IF(L637=3,41.28,IF(L637=4,24,IF(L637=5,22,IF(L637=6,20,IF(L637=7,18,IF(L637=8,16,0))))))))+IF(L637&lt;=8,0,IF(L637&lt;=16,13,IF(L637&lt;=24,9,IF(L637&lt;=32,4,0))))-IF(L637&lt;=8,0,IF(L637&lt;=16,(L637-9)*0.34,IF(L637&lt;=24,(L637-17)*0.34,IF(L637&lt;=32,(L637-25)*0.34,0)))),0)+IF(F637="JOŽ",IF(L637=1,85,IF(L637=2,59.5,IF(L637=3,45,IF(L637=4,32.5,IF(L637=5,30,IF(L637=6,27.5,IF(L637=7,25,IF(L637=8,22.5,0))))))))+IF(L637&lt;=8,0,IF(L637&lt;=16,19,IF(L637&lt;=24,13,0)))-IF(L637&lt;=8,0,IF(L637&lt;=16,(L637-9)*0.425,IF(L637&lt;=24,(L637-17)*0.425,0))),0)+IF(F637="JPČ",IF(L637=1,68,IF(L637=2,47.6,IF(L637=3,36,IF(L637=4,26,IF(L637=5,24,IF(L637=6,22,IF(L637=7,20,IF(L637=8,18,0))))))))+IF(L637&lt;=8,0,IF(L637&lt;=16,13,IF(L637&lt;=24,9,0)))-IF(L637&lt;=8,0,IF(L637&lt;=16,(L637-9)*0.34,IF(L637&lt;=24,(L637-17)*0.34,0))),0)+IF(F637="JEČ",IF(L637=1,34,IF(L637=2,26.04,IF(L637=3,20.6,IF(L637=4,12,IF(L637=5,11,IF(L637=6,10,IF(L637=7,9,IF(L637=8,8,0))))))))+IF(L637&lt;=8,0,IF(L637&lt;=16,6,0))-IF(L637&lt;=8,0,IF(L637&lt;=16,(L637-9)*0.17,0)),0)+IF(F637="JEOF",IF(L637=1,34,IF(L637=2,26.04,IF(L637=3,20.6,IF(L637=4,12,IF(L637=5,11,IF(L637=6,10,IF(L637=7,9,IF(L637=8,8,0))))))))+IF(L637&lt;=8,0,IF(L637&lt;=16,6,0))-IF(L637&lt;=8,0,IF(L637&lt;=16,(L637-9)*0.17,0)),0)+IF(F637="JnPČ",IF(L637=1,51,IF(L637=2,35.7,IF(L637=3,27,IF(L637=4,19.5,IF(L637=5,18,IF(L637=6,16.5,IF(L637=7,15,IF(L637=8,13.5,0))))))))+IF(L637&lt;=8,0,IF(L637&lt;=16,10,0))-IF(L637&lt;=8,0,IF(L637&lt;=16,(L637-9)*0.255,0)),0)+IF(F637="JnEČ",IF(L637=1,25.5,IF(L637=2,19.53,IF(L637=3,15.48,IF(L637=4,9,IF(L637=5,8.25,IF(L637=6,7.5,IF(L637=7,6.75,IF(L637=8,6,0))))))))+IF(L637&lt;=8,0,IF(L637&lt;=16,5,0))-IF(L637&lt;=8,0,IF(L637&lt;=16,(L637-9)*0.1275,0)),0)+IF(F637="JčPČ",IF(L637=1,21.25,IF(L637=2,14.5,IF(L637=3,11.5,IF(L637=4,7,IF(L637=5,6.5,IF(L637=6,6,IF(L637=7,5.5,IF(L637=8,5,0))))))))+IF(L637&lt;=8,0,IF(L637&lt;=16,4,0))-IF(L637&lt;=8,0,IF(L637&lt;=16,(L637-9)*0.10625,0)),0)+IF(F637="JčEČ",IF(L637=1,17,IF(L637=2,13.02,IF(L637=3,10.32,IF(L637=4,6,IF(L637=5,5.5,IF(L637=6,5,IF(L637=7,4.5,IF(L637=8,4,0))))))))+IF(L637&lt;=8,0,IF(L637&lt;=16,3,0))-IF(L637&lt;=8,0,IF(L637&lt;=16,(L637-9)*0.085,0)),0)+IF(F637="NEAK",IF(L637=1,11.48,IF(L637=2,8.79,IF(L637=3,6.97,IF(L637=4,4.05,IF(L637=5,3.71,IF(L637=6,3.38,IF(L637=7,3.04,IF(L637=8,2.7,0))))))))+IF(L637&lt;=8,0,IF(L637&lt;=16,2,IF(L637&lt;=24,1.3,0)))-IF(L637&lt;=8,0,IF(L637&lt;=16,(L637-9)*0.0574,IF(L637&lt;=24,(L637-17)*0.0574,0))),0))*IF(L637&lt;0,1,IF(OR(F637="PČ",F637="PŽ",F637="PT"),IF(J637&lt;32,J637/32,1),1))* IF(L637&lt;0,1,IF(OR(F637="EČ",F637="EŽ",F637="JOŽ",F637="JPČ",F637="NEAK"),IF(J637&lt;24,J637/24,1),1))*IF(L637&lt;0,1,IF(OR(F637="PČneol",F637="JEČ",F637="JEOF",F637="JnPČ",F637="JnEČ",F637="JčPČ",F637="JčEČ"),IF(J637&lt;16,J637/16,1),1))*IF(L637&lt;0,1,IF(F637="EČneol",IF(J637&lt;8,J637/8,1),1))</f>
        <v>8.98</v>
      </c>
      <c r="O637" s="9">
        <f t="shared" ref="O637:O640" si="347">IF(F637="OŽ",N637,IF(H637="Ne",IF(J637*0.3&lt;J637-L637,N637,0),IF(J637*0.1&lt;J637-L637,N637,0)))</f>
        <v>8.98</v>
      </c>
      <c r="P637" s="4">
        <f t="shared" ref="P637:P640" si="348">IF(O637=0,0,IF(F637="OŽ",IF(L637&gt;35,0,IF(J637&gt;35,(36-L637)*1.836,((36-L637)-(36-J637))*1.836)),0)+IF(F637="PČ",IF(L637&gt;31,0,IF(J637&gt;31,(32-L637)*1.347,((32-L637)-(32-J637))*1.347)),0)+ IF(F637="PČneol",IF(L637&gt;15,0,IF(J637&gt;15,(16-L637)*0.255,((16-L637)-(16-J637))*0.255)),0)+IF(F637="PŽ",IF(L637&gt;31,0,IF(J637&gt;31,(32-L637)*0.255,((32-L637)-(32-J637))*0.255)),0)+IF(F637="EČ",IF(L637&gt;23,0,IF(J637&gt;23,(24-L637)*0.612,((24-L637)-(24-J637))*0.612)),0)+IF(F637="EČneol",IF(L637&gt;7,0,IF(J637&gt;7,(8-L637)*0.204,((8-L637)-(8-J637))*0.204)),0)+IF(F637="EŽ",IF(L637&gt;23,0,IF(J637&gt;23,(24-L637)*0.204,((24-L637)-(24-J637))*0.204)),0)+IF(F637="PT",IF(L637&gt;31,0,IF(J637&gt;31,(32-L637)*0.204,((32-L637)-(32-J637))*0.204)),0)+IF(F637="JOŽ",IF(L637&gt;23,0,IF(J637&gt;23,(24-L637)*0.255,((24-L637)-(24-J637))*0.255)),0)+IF(F637="JPČ",IF(L637&gt;23,0,IF(J637&gt;23,(24-L637)*0.204,((24-L637)-(24-J637))*0.204)),0)+IF(F637="JEČ",IF(L637&gt;15,0,IF(J637&gt;15,(16-L637)*0.102,((16-L637)-(16-J637))*0.102)),0)+IF(F637="JEOF",IF(L637&gt;15,0,IF(J637&gt;15,(16-L637)*0.102,((16-L637)-(16-J637))*0.102)),0)+IF(F637="JnPČ",IF(L637&gt;15,0,IF(J637&gt;15,(16-L637)*0.153,((16-L637)-(16-J637))*0.153)),0)+IF(F637="JnEČ",IF(L637&gt;15,0,IF(J637&gt;15,(16-L637)*0.0765,((16-L637)-(16-J637))*0.0765)),0)+IF(F637="JčPČ",IF(L637&gt;15,0,IF(J637&gt;15,(16-L637)*0.06375,((16-L637)-(16-J637))*0.06375)),0)+IF(F637="JčEČ",IF(L637&gt;15,0,IF(J637&gt;15,(16-L637)*0.051,((16-L637)-(16-J637))*0.051)),0)+IF(F637="NEAK",IF(L637&gt;23,0,IF(J637&gt;23,(24-L637)*0.03444,((24-L637)-(24-J637))*0.03444)),0))</f>
        <v>0.45899999999999996</v>
      </c>
      <c r="Q637" s="11">
        <f t="shared" ref="Q637:Q640" si="349">IF(ISERROR(P637*100/N637),0,(P637*100/N637))</f>
        <v>5.1113585746102448</v>
      </c>
      <c r="R637" s="10">
        <f t="shared" ref="R637:R640" si="350">IF(Q637&lt;=30,O637+P637,O637+O637*0.3)*IF(G637=1,0.4,IF(G637=2,0.75,IF(G637="1 (kas 4 m. 1 k. nerengiamos)",0.52,1)))*IF(D637="olimpinė",1,IF(M637="Ne",0.5,1))*IF(OR(A$5="Lietuvos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federacija"),IF(OR(J637&lt;8,K637&lt;16),0,1),1)*E637*IF(I637&lt;=1,1,1/I637)*IF(OR(A$5="Lietuvos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7.5512000000000006</v>
      </c>
    </row>
    <row r="638" spans="1:18" s="8" customFormat="1">
      <c r="A638" s="63">
        <v>2</v>
      </c>
      <c r="B638" s="63" t="s">
        <v>286</v>
      </c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3">
        <f t="shared" si="346"/>
        <v>0</v>
      </c>
      <c r="O638" s="9">
        <f t="shared" si="347"/>
        <v>0</v>
      </c>
      <c r="P638" s="4">
        <f t="shared" si="348"/>
        <v>0</v>
      </c>
      <c r="Q638" s="11">
        <f t="shared" si="349"/>
        <v>0</v>
      </c>
      <c r="R638" s="10">
        <f t="shared" si="350"/>
        <v>0</v>
      </c>
    </row>
    <row r="639" spans="1:18" s="8" customFormat="1">
      <c r="A639" s="63">
        <v>3</v>
      </c>
      <c r="B639" s="63"/>
      <c r="C639" s="12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3">
        <f t="shared" si="346"/>
        <v>0</v>
      </c>
      <c r="O639" s="9">
        <f t="shared" si="347"/>
        <v>0</v>
      </c>
      <c r="P639" s="4">
        <f t="shared" si="348"/>
        <v>0</v>
      </c>
      <c r="Q639" s="11">
        <f t="shared" si="349"/>
        <v>0</v>
      </c>
      <c r="R639" s="10">
        <f t="shared" si="350"/>
        <v>0</v>
      </c>
    </row>
    <row r="640" spans="1:18" s="8" customFormat="1">
      <c r="A640" s="63">
        <v>4</v>
      </c>
      <c r="B640" s="63"/>
      <c r="C640" s="12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3">
        <f t="shared" si="346"/>
        <v>0</v>
      </c>
      <c r="O640" s="9">
        <f t="shared" si="347"/>
        <v>0</v>
      </c>
      <c r="P640" s="4">
        <f t="shared" si="348"/>
        <v>0</v>
      </c>
      <c r="Q640" s="11">
        <f t="shared" si="349"/>
        <v>0</v>
      </c>
      <c r="R640" s="10">
        <f t="shared" si="350"/>
        <v>0</v>
      </c>
    </row>
    <row r="641" spans="1:18" s="8" customFormat="1">
      <c r="A641" s="75" t="s">
        <v>36</v>
      </c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7"/>
      <c r="R641" s="10">
        <f>SUM(R637:R640)</f>
        <v>7.5512000000000006</v>
      </c>
    </row>
    <row r="642" spans="1:18" s="8" customFormat="1" ht="15.75">
      <c r="A642" s="24" t="s">
        <v>287</v>
      </c>
      <c r="B642" s="24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6"/>
    </row>
    <row r="643" spans="1:18" s="8" customFormat="1">
      <c r="A643" s="49" t="s">
        <v>48</v>
      </c>
      <c r="B643" s="49"/>
      <c r="C643" s="49"/>
      <c r="D643" s="49"/>
      <c r="E643" s="49"/>
      <c r="F643" s="49"/>
      <c r="G643" s="49"/>
      <c r="H643" s="49"/>
      <c r="I643" s="49"/>
      <c r="J643" s="15"/>
      <c r="K643" s="15"/>
      <c r="L643" s="15"/>
      <c r="M643" s="15"/>
      <c r="N643" s="15"/>
      <c r="O643" s="15"/>
      <c r="P643" s="15"/>
      <c r="Q643" s="15"/>
      <c r="R643" s="16"/>
    </row>
    <row r="644" spans="1:18" s="8" customFormat="1">
      <c r="A644" s="49"/>
      <c r="B644" s="49"/>
      <c r="C644" s="49"/>
      <c r="D644" s="49"/>
      <c r="E644" s="49"/>
      <c r="F644" s="49"/>
      <c r="G644" s="49"/>
      <c r="H644" s="49"/>
      <c r="I644" s="49"/>
      <c r="J644" s="15"/>
      <c r="K644" s="15"/>
      <c r="L644" s="15"/>
      <c r="M644" s="15"/>
      <c r="N644" s="15"/>
      <c r="O644" s="15"/>
      <c r="P644" s="15"/>
      <c r="Q644" s="15"/>
      <c r="R644" s="16"/>
    </row>
    <row r="645" spans="1:18" s="8" customFormat="1">
      <c r="A645" s="69" t="s">
        <v>288</v>
      </c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59"/>
    </row>
    <row r="646" spans="1:18" s="8" customFormat="1" ht="18">
      <c r="A646" s="71" t="s">
        <v>27</v>
      </c>
      <c r="B646" s="72"/>
      <c r="C646" s="72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9"/>
    </row>
    <row r="647" spans="1:18" s="8" customFormat="1">
      <c r="A647" s="73" t="s">
        <v>289</v>
      </c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59"/>
    </row>
    <row r="648" spans="1:18" s="8" customFormat="1">
      <c r="A648" s="63">
        <v>1</v>
      </c>
      <c r="B648" s="63" t="s">
        <v>290</v>
      </c>
      <c r="C648" s="63" t="s">
        <v>42</v>
      </c>
      <c r="D648" s="63" t="s">
        <v>30</v>
      </c>
      <c r="E648" s="63">
        <v>2</v>
      </c>
      <c r="F648" s="63" t="s">
        <v>99</v>
      </c>
      <c r="G648" s="63">
        <v>1</v>
      </c>
      <c r="H648" s="63" t="s">
        <v>43</v>
      </c>
      <c r="I648" s="63"/>
      <c r="J648" s="63">
        <v>36</v>
      </c>
      <c r="K648" s="63">
        <v>14</v>
      </c>
      <c r="L648" s="63">
        <v>25</v>
      </c>
      <c r="M648" s="63" t="s">
        <v>32</v>
      </c>
      <c r="N648" s="3">
        <f t="shared" ref="N648:N651" si="351">(IF(F648="OŽ",IF(L648=1,550.8,IF(L648=2,426.38,IF(L648=3,342.14,IF(L648=4,181.44,IF(L648=5,168.48,IF(L648=6,155.52,IF(L648=7,148.5,IF(L648=8,144,0))))))))+IF(L648&lt;=8,0,IF(L648&lt;=16,137.7,IF(L648&lt;=24,108,IF(L648&lt;=32,80.1,IF(L648&lt;=36,52.2,0)))))-IF(L648&lt;=8,0,IF(L648&lt;=16,(L648-9)*2.754,IF(L648&lt;=24,(L648-17)* 2.754,IF(L648&lt;=32,(L648-25)* 2.754,IF(L648&lt;=36,(L648-33)*2.754,0))))),0)+IF(F648="PČ",IF(L648=1,449,IF(L648=2,314.6,IF(L648=3,238,IF(L648=4,172,IF(L648=5,159,IF(L648=6,145,IF(L648=7,132,IF(L648=8,119,0))))))))+IF(L648&lt;=8,0,IF(L648&lt;=16,88,IF(L648&lt;=24,55,IF(L648&lt;=32,22,0))))-IF(L648&lt;=8,0,IF(L648&lt;=16,(L648-9)*2.245,IF(L648&lt;=24,(L648-17)*2.245,IF(L648&lt;=32,(L648-25)*2.245,0)))),0)+IF(F648="PČneol",IF(L648=1,85,IF(L648=2,64.61,IF(L648=3,50.76,IF(L648=4,16.25,IF(L648=5,15,IF(L648=6,13.75,IF(L648=7,12.5,IF(L648=8,11.25,0))))))))+IF(L648&lt;=8,0,IF(L648&lt;=16,9,0))-IF(L648&lt;=8,0,IF(L648&lt;=16,(L648-9)*0.425,0)),0)+IF(F648="PŽ",IF(L648=1,85,IF(L648=2,59.5,IF(L648=3,45,IF(L648=4,32.5,IF(L648=5,30,IF(L648=6,27.5,IF(L648=7,25,IF(L648=8,22.5,0))))))))+IF(L648&lt;=8,0,IF(L648&lt;=16,19,IF(L648&lt;=24,13,IF(L648&lt;=32,8,0))))-IF(L648&lt;=8,0,IF(L648&lt;=16,(L648-9)*0.425,IF(L648&lt;=24,(L648-17)*0.425,IF(L648&lt;=32,(L648-25)*0.425,0)))),0)+IF(F648="EČ",IF(L648=1,204,IF(L648=2,156.24,IF(L648=3,123.84,IF(L648=4,72,IF(L648=5,66,IF(L648=6,60,IF(L648=7,54,IF(L648=8,48,0))))))))+IF(L648&lt;=8,0,IF(L648&lt;=16,40,IF(L648&lt;=24,25,0)))-IF(L648&lt;=8,0,IF(L648&lt;=16,(L648-9)*1.02,IF(L648&lt;=24,(L648-17)*1.02,0))),0)+IF(F648="EČneol",IF(L648=1,68,IF(L648=2,51.69,IF(L648=3,40.61,IF(L648=4,13,IF(L648=5,12,IF(L648=6,11,IF(L648=7,10,IF(L648=8,9,0)))))))))+IF(F648="EŽ",IF(L648=1,68,IF(L648=2,47.6,IF(L648=3,36,IF(L648=4,18,IF(L648=5,16.5,IF(L648=6,15,IF(L648=7,13.5,IF(L648=8,12,0))))))))+IF(L648&lt;=8,0,IF(L648&lt;=16,10,IF(L648&lt;=24,6,0)))-IF(L648&lt;=8,0,IF(L648&lt;=16,(L648-9)*0.34,IF(L648&lt;=24,(L648-17)*0.34,0))),0)+IF(F648="PT",IF(L648=1,68,IF(L648=2,52.08,IF(L648=3,41.28,IF(L648=4,24,IF(L648=5,22,IF(L648=6,20,IF(L648=7,18,IF(L648=8,16,0))))))))+IF(L648&lt;=8,0,IF(L648&lt;=16,13,IF(L648&lt;=24,9,IF(L648&lt;=32,4,0))))-IF(L648&lt;=8,0,IF(L648&lt;=16,(L648-9)*0.34,IF(L648&lt;=24,(L648-17)*0.34,IF(L648&lt;=32,(L648-25)*0.34,0)))),0)+IF(F648="JOŽ",IF(L648=1,85,IF(L648=2,59.5,IF(L648=3,45,IF(L648=4,32.5,IF(L648=5,30,IF(L648=6,27.5,IF(L648=7,25,IF(L648=8,22.5,0))))))))+IF(L648&lt;=8,0,IF(L648&lt;=16,19,IF(L648&lt;=24,13,0)))-IF(L648&lt;=8,0,IF(L648&lt;=16,(L648-9)*0.425,IF(L648&lt;=24,(L648-17)*0.425,0))),0)+IF(F648="JPČ",IF(L648=1,68,IF(L648=2,47.6,IF(L648=3,36,IF(L648=4,26,IF(L648=5,24,IF(L648=6,22,IF(L648=7,20,IF(L648=8,18,0))))))))+IF(L648&lt;=8,0,IF(L648&lt;=16,13,IF(L648&lt;=24,9,0)))-IF(L648&lt;=8,0,IF(L648&lt;=16,(L648-9)*0.34,IF(L648&lt;=24,(L648-17)*0.34,0))),0)+IF(F648="JEČ",IF(L648=1,34,IF(L648=2,26.04,IF(L648=3,20.6,IF(L648=4,12,IF(L648=5,11,IF(L648=6,10,IF(L648=7,9,IF(L648=8,8,0))))))))+IF(L648&lt;=8,0,IF(L648&lt;=16,6,0))-IF(L648&lt;=8,0,IF(L648&lt;=16,(L648-9)*0.17,0)),0)+IF(F648="JEOF",IF(L648=1,34,IF(L648=2,26.04,IF(L648=3,20.6,IF(L648=4,12,IF(L648=5,11,IF(L648=6,10,IF(L648=7,9,IF(L648=8,8,0))))))))+IF(L648&lt;=8,0,IF(L648&lt;=16,6,0))-IF(L648&lt;=8,0,IF(L648&lt;=16,(L648-9)*0.17,0)),0)+IF(F648="JnPČ",IF(L648=1,51,IF(L648=2,35.7,IF(L648=3,27,IF(L648=4,19.5,IF(L648=5,18,IF(L648=6,16.5,IF(L648=7,15,IF(L648=8,13.5,0))))))))+IF(L648&lt;=8,0,IF(L648&lt;=16,10,0))-IF(L648&lt;=8,0,IF(L648&lt;=16,(L648-9)*0.255,0)),0)+IF(F648="JnEČ",IF(L648=1,25.5,IF(L648=2,19.53,IF(L648=3,15.48,IF(L648=4,9,IF(L648=5,8.25,IF(L648=6,7.5,IF(L648=7,6.75,IF(L648=8,6,0))))))))+IF(L648&lt;=8,0,IF(L648&lt;=16,5,0))-IF(L648&lt;=8,0,IF(L648&lt;=16,(L648-9)*0.1275,0)),0)+IF(F648="JčPČ",IF(L648=1,21.25,IF(L648=2,14.5,IF(L648=3,11.5,IF(L648=4,7,IF(L648=5,6.5,IF(L648=6,6,IF(L648=7,5.5,IF(L648=8,5,0))))))))+IF(L648&lt;=8,0,IF(L648&lt;=16,4,0))-IF(L648&lt;=8,0,IF(L648&lt;=16,(L648-9)*0.10625,0)),0)+IF(F648="JčEČ",IF(L648=1,17,IF(L648=2,13.02,IF(L648=3,10.32,IF(L648=4,6,IF(L648=5,5.5,IF(L648=6,5,IF(L648=7,4.5,IF(L648=8,4,0))))))))+IF(L648&lt;=8,0,IF(L648&lt;=16,3,0))-IF(L648&lt;=8,0,IF(L648&lt;=16,(L648-9)*0.085,0)),0)+IF(F648="NEAK",IF(L648=1,11.48,IF(L648=2,8.79,IF(L648=3,6.97,IF(L648=4,4.05,IF(L648=5,3.71,IF(L648=6,3.38,IF(L648=7,3.04,IF(L648=8,2.7,0))))))))+IF(L648&lt;=8,0,IF(L648&lt;=16,2,IF(L648&lt;=24,1.3,0)))-IF(L648&lt;=8,0,IF(L648&lt;=16,(L648-9)*0.0574,IF(L648&lt;=24,(L648-17)*0.0574,0))),0))*IF(L648&lt;0,1,IF(OR(F648="PČ",F648="PŽ",F648="PT"),IF(J648&lt;32,J648/32,1),1))* IF(L648&lt;0,1,IF(OR(F648="EČ",F648="EŽ",F648="JOŽ",F648="JPČ",F648="NEAK"),IF(J648&lt;24,J648/24,1),1))*IF(L648&lt;0,1,IF(OR(F648="PČneol",F648="JEČ",F648="JEOF",F648="JnPČ",F648="JnEČ",F648="JčPČ",F648="JčEČ"),IF(J648&lt;16,J648/16,1),1))*IF(L648&lt;0,1,IF(F648="EČneol",IF(J648&lt;8,J648/8,1),1))</f>
        <v>0</v>
      </c>
      <c r="O648" s="9">
        <f t="shared" ref="O648:O651" si="352">IF(F648="OŽ",N648,IF(H648="Ne",IF(J648*0.3&lt;J648-L648,N648,0),IF(J648*0.1&lt;J648-L648,N648,0)))</f>
        <v>0</v>
      </c>
      <c r="P648" s="4">
        <f t="shared" ref="P648:P651" si="353">IF(O648=0,0,IF(F648="OŽ",IF(L648&gt;35,0,IF(J648&gt;35,(36-L648)*1.836,((36-L648)-(36-J648))*1.836)),0)+IF(F648="PČ",IF(L648&gt;31,0,IF(J648&gt;31,(32-L648)*1.347,((32-L648)-(32-J648))*1.347)),0)+ IF(F648="PČneol",IF(L648&gt;15,0,IF(J648&gt;15,(16-L648)*0.255,((16-L648)-(16-J648))*0.255)),0)+IF(F648="PŽ",IF(L648&gt;31,0,IF(J648&gt;31,(32-L648)*0.255,((32-L648)-(32-J648))*0.255)),0)+IF(F648="EČ",IF(L648&gt;23,0,IF(J648&gt;23,(24-L648)*0.612,((24-L648)-(24-J648))*0.612)),0)+IF(F648="EČneol",IF(L648&gt;7,0,IF(J648&gt;7,(8-L648)*0.204,((8-L648)-(8-J648))*0.204)),0)+IF(F648="EŽ",IF(L648&gt;23,0,IF(J648&gt;23,(24-L648)*0.204,((24-L648)-(24-J648))*0.204)),0)+IF(F648="PT",IF(L648&gt;31,0,IF(J648&gt;31,(32-L648)*0.204,((32-L648)-(32-J648))*0.204)),0)+IF(F648="JOŽ",IF(L648&gt;23,0,IF(J648&gt;23,(24-L648)*0.255,((24-L648)-(24-J648))*0.255)),0)+IF(F648="JPČ",IF(L648&gt;23,0,IF(J648&gt;23,(24-L648)*0.204,((24-L648)-(24-J648))*0.204)),0)+IF(F648="JEČ",IF(L648&gt;15,0,IF(J648&gt;15,(16-L648)*0.102,((16-L648)-(16-J648))*0.102)),0)+IF(F648="JEOF",IF(L648&gt;15,0,IF(J648&gt;15,(16-L648)*0.102,((16-L648)-(16-J648))*0.102)),0)+IF(F648="JnPČ",IF(L648&gt;15,0,IF(J648&gt;15,(16-L648)*0.153,((16-L648)-(16-J648))*0.153)),0)+IF(F648="JnEČ",IF(L648&gt;15,0,IF(J648&gt;15,(16-L648)*0.0765,((16-L648)-(16-J648))*0.0765)),0)+IF(F648="JčPČ",IF(L648&gt;15,0,IF(J648&gt;15,(16-L648)*0.06375,((16-L648)-(16-J648))*0.06375)),0)+IF(F648="JčEČ",IF(L648&gt;15,0,IF(J648&gt;15,(16-L648)*0.051,((16-L648)-(16-J648))*0.051)),0)+IF(F648="NEAK",IF(L648&gt;23,0,IF(J648&gt;23,(24-L648)*0.03444,((24-L648)-(24-J648))*0.03444)),0))</f>
        <v>0</v>
      </c>
      <c r="Q648" s="11">
        <f t="shared" ref="Q648:Q651" si="354">IF(ISERROR(P648*100/N648),0,(P648*100/N648))</f>
        <v>0</v>
      </c>
      <c r="R648" s="10">
        <f t="shared" ref="R648:R651" si="355">IF(Q648&lt;=30,O648+P648,O648+O648*0.3)*IF(G648=1,0.4,IF(G648=2,0.75,IF(G648="1 (kas 4 m. 1 k. nerengiamos)",0.52,1)))*IF(D648="olimpinė",1,IF(M648="Ne",0.5,1))*IF(OR(A$5="Lietuvos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federacija"),IF(OR(J648&lt;8,K648&lt;16),0,1),1)*E648*IF(I648&lt;=1,1,1/I648)*IF(OR(A$5="Lietuvos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49" spans="1:18" s="8" customFormat="1">
      <c r="A649" s="63">
        <v>2</v>
      </c>
      <c r="B649" s="63" t="s">
        <v>291</v>
      </c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3">
        <f t="shared" si="351"/>
        <v>0</v>
      </c>
      <c r="O649" s="9">
        <f t="shared" si="352"/>
        <v>0</v>
      </c>
      <c r="P649" s="4">
        <f t="shared" si="353"/>
        <v>0</v>
      </c>
      <c r="Q649" s="11">
        <f t="shared" si="354"/>
        <v>0</v>
      </c>
      <c r="R649" s="10">
        <f t="shared" si="355"/>
        <v>0</v>
      </c>
    </row>
    <row r="650" spans="1:18" s="8" customFormat="1">
      <c r="A650" s="63">
        <v>3</v>
      </c>
      <c r="B650" s="63"/>
      <c r="C650" s="12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3">
        <f t="shared" si="351"/>
        <v>0</v>
      </c>
      <c r="O650" s="9">
        <f t="shared" si="352"/>
        <v>0</v>
      </c>
      <c r="P650" s="4">
        <f t="shared" si="353"/>
        <v>0</v>
      </c>
      <c r="Q650" s="11">
        <f t="shared" si="354"/>
        <v>0</v>
      </c>
      <c r="R650" s="10">
        <f t="shared" si="355"/>
        <v>0</v>
      </c>
    </row>
    <row r="651" spans="1:18" s="8" customFormat="1">
      <c r="A651" s="63">
        <v>4</v>
      </c>
      <c r="B651" s="63"/>
      <c r="C651" s="12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3">
        <f t="shared" si="351"/>
        <v>0</v>
      </c>
      <c r="O651" s="9">
        <f t="shared" si="352"/>
        <v>0</v>
      </c>
      <c r="P651" s="4">
        <f t="shared" si="353"/>
        <v>0</v>
      </c>
      <c r="Q651" s="11">
        <f t="shared" si="354"/>
        <v>0</v>
      </c>
      <c r="R651" s="10">
        <f t="shared" si="355"/>
        <v>0</v>
      </c>
    </row>
    <row r="652" spans="1:18" s="8" customFormat="1">
      <c r="A652" s="75" t="s">
        <v>36</v>
      </c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7"/>
      <c r="R652" s="10">
        <f>SUM(R648:R651)</f>
        <v>0</v>
      </c>
    </row>
    <row r="653" spans="1:18" s="8" customFormat="1" ht="15.75">
      <c r="A653" s="24" t="s">
        <v>292</v>
      </c>
      <c r="B653" s="24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6"/>
    </row>
    <row r="654" spans="1:18" s="8" customFormat="1">
      <c r="A654" s="49" t="s">
        <v>48</v>
      </c>
      <c r="B654" s="49"/>
      <c r="C654" s="49"/>
      <c r="D654" s="49"/>
      <c r="E654" s="49"/>
      <c r="F654" s="49"/>
      <c r="G654" s="49"/>
      <c r="H654" s="49"/>
      <c r="I654" s="49"/>
      <c r="J654" s="15"/>
      <c r="K654" s="15"/>
      <c r="L654" s="15"/>
      <c r="M654" s="15"/>
      <c r="N654" s="15"/>
      <c r="O654" s="15"/>
      <c r="P654" s="15"/>
      <c r="Q654" s="15"/>
      <c r="R654" s="16"/>
    </row>
    <row r="655" spans="1:18" s="8" customFormat="1">
      <c r="A655" s="49"/>
      <c r="B655" s="49"/>
      <c r="C655" s="49"/>
      <c r="D655" s="49"/>
      <c r="E655" s="49"/>
      <c r="F655" s="49"/>
      <c r="G655" s="49"/>
      <c r="H655" s="49"/>
      <c r="I655" s="49"/>
      <c r="J655" s="15"/>
      <c r="K655" s="15"/>
      <c r="L655" s="15"/>
      <c r="M655" s="15"/>
      <c r="N655" s="15"/>
      <c r="O655" s="15"/>
      <c r="P655" s="15"/>
      <c r="Q655" s="15"/>
      <c r="R655" s="16"/>
    </row>
    <row r="656" spans="1:18" s="8" customFormat="1">
      <c r="A656" s="69" t="s">
        <v>293</v>
      </c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59"/>
    </row>
    <row r="657" spans="1:18" s="8" customFormat="1" ht="18">
      <c r="A657" s="71" t="s">
        <v>27</v>
      </c>
      <c r="B657" s="72"/>
      <c r="C657" s="72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9"/>
    </row>
    <row r="658" spans="1:18" s="8" customFormat="1">
      <c r="A658" s="73" t="s">
        <v>294</v>
      </c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59"/>
    </row>
    <row r="659" spans="1:18" s="8" customFormat="1">
      <c r="A659" s="63">
        <v>1</v>
      </c>
      <c r="B659" s="63" t="s">
        <v>28</v>
      </c>
      <c r="C659" s="12" t="s">
        <v>29</v>
      </c>
      <c r="D659" s="63" t="s">
        <v>30</v>
      </c>
      <c r="E659" s="63">
        <v>2</v>
      </c>
      <c r="F659" s="63" t="s">
        <v>99</v>
      </c>
      <c r="G659" s="63">
        <v>1</v>
      </c>
      <c r="H659" s="63" t="s">
        <v>32</v>
      </c>
      <c r="I659" s="63"/>
      <c r="J659" s="63">
        <v>62</v>
      </c>
      <c r="K659" s="57">
        <v>35</v>
      </c>
      <c r="L659" s="63">
        <v>1</v>
      </c>
      <c r="M659" s="63" t="s">
        <v>32</v>
      </c>
      <c r="N659" s="3">
        <f t="shared" ref="N659:N662" si="356">(IF(F659="OŽ",IF(L659=1,550.8,IF(L659=2,426.38,IF(L659=3,342.14,IF(L659=4,181.44,IF(L659=5,168.48,IF(L659=6,155.52,IF(L659=7,148.5,IF(L659=8,144,0))))))))+IF(L659&lt;=8,0,IF(L659&lt;=16,137.7,IF(L659&lt;=24,108,IF(L659&lt;=32,80.1,IF(L659&lt;=36,52.2,0)))))-IF(L659&lt;=8,0,IF(L659&lt;=16,(L659-9)*2.754,IF(L659&lt;=24,(L659-17)* 2.754,IF(L659&lt;=32,(L659-25)* 2.754,IF(L659&lt;=36,(L659-33)*2.754,0))))),0)+IF(F659="PČ",IF(L659=1,449,IF(L659=2,314.6,IF(L659=3,238,IF(L659=4,172,IF(L659=5,159,IF(L659=6,145,IF(L659=7,132,IF(L659=8,119,0))))))))+IF(L659&lt;=8,0,IF(L659&lt;=16,88,IF(L659&lt;=24,55,IF(L659&lt;=32,22,0))))-IF(L659&lt;=8,0,IF(L659&lt;=16,(L659-9)*2.245,IF(L659&lt;=24,(L659-17)*2.245,IF(L659&lt;=32,(L659-25)*2.245,0)))),0)+IF(F659="PČneol",IF(L659=1,85,IF(L659=2,64.61,IF(L659=3,50.76,IF(L659=4,16.25,IF(L659=5,15,IF(L659=6,13.75,IF(L659=7,12.5,IF(L659=8,11.25,0))))))))+IF(L659&lt;=8,0,IF(L659&lt;=16,9,0))-IF(L659&lt;=8,0,IF(L659&lt;=16,(L659-9)*0.425,0)),0)+IF(F659="PŽ",IF(L659=1,85,IF(L659=2,59.5,IF(L659=3,45,IF(L659=4,32.5,IF(L659=5,30,IF(L659=6,27.5,IF(L659=7,25,IF(L659=8,22.5,0))))))))+IF(L659&lt;=8,0,IF(L659&lt;=16,19,IF(L659&lt;=24,13,IF(L659&lt;=32,8,0))))-IF(L659&lt;=8,0,IF(L659&lt;=16,(L659-9)*0.425,IF(L659&lt;=24,(L659-17)*0.425,IF(L659&lt;=32,(L659-25)*0.425,0)))),0)+IF(F659="EČ",IF(L659=1,204,IF(L659=2,156.24,IF(L659=3,123.84,IF(L659=4,72,IF(L659=5,66,IF(L659=6,60,IF(L659=7,54,IF(L659=8,48,0))))))))+IF(L659&lt;=8,0,IF(L659&lt;=16,40,IF(L659&lt;=24,25,0)))-IF(L659&lt;=8,0,IF(L659&lt;=16,(L659-9)*1.02,IF(L659&lt;=24,(L659-17)*1.02,0))),0)+IF(F659="EČneol",IF(L659=1,68,IF(L659=2,51.69,IF(L659=3,40.61,IF(L659=4,13,IF(L659=5,12,IF(L659=6,11,IF(L659=7,10,IF(L659=8,9,0)))))))))+IF(F659="EŽ",IF(L659=1,68,IF(L659=2,47.6,IF(L659=3,36,IF(L659=4,18,IF(L659=5,16.5,IF(L659=6,15,IF(L659=7,13.5,IF(L659=8,12,0))))))))+IF(L659&lt;=8,0,IF(L659&lt;=16,10,IF(L659&lt;=24,6,0)))-IF(L659&lt;=8,0,IF(L659&lt;=16,(L659-9)*0.34,IF(L659&lt;=24,(L659-17)*0.34,0))),0)+IF(F659="PT",IF(L659=1,68,IF(L659=2,52.08,IF(L659=3,41.28,IF(L659=4,24,IF(L659=5,22,IF(L659=6,20,IF(L659=7,18,IF(L659=8,16,0))))))))+IF(L659&lt;=8,0,IF(L659&lt;=16,13,IF(L659&lt;=24,9,IF(L659&lt;=32,4,0))))-IF(L659&lt;=8,0,IF(L659&lt;=16,(L659-9)*0.34,IF(L659&lt;=24,(L659-17)*0.34,IF(L659&lt;=32,(L659-25)*0.34,0)))),0)+IF(F659="JOŽ",IF(L659=1,85,IF(L659=2,59.5,IF(L659=3,45,IF(L659=4,32.5,IF(L659=5,30,IF(L659=6,27.5,IF(L659=7,25,IF(L659=8,22.5,0))))))))+IF(L659&lt;=8,0,IF(L659&lt;=16,19,IF(L659&lt;=24,13,0)))-IF(L659&lt;=8,0,IF(L659&lt;=16,(L659-9)*0.425,IF(L659&lt;=24,(L659-17)*0.425,0))),0)+IF(F659="JPČ",IF(L659=1,68,IF(L659=2,47.6,IF(L659=3,36,IF(L659=4,26,IF(L659=5,24,IF(L659=6,22,IF(L659=7,20,IF(L659=8,18,0))))))))+IF(L659&lt;=8,0,IF(L659&lt;=16,13,IF(L659&lt;=24,9,0)))-IF(L659&lt;=8,0,IF(L659&lt;=16,(L659-9)*0.34,IF(L659&lt;=24,(L659-17)*0.34,0))),0)+IF(F659="JEČ",IF(L659=1,34,IF(L659=2,26.04,IF(L659=3,20.6,IF(L659=4,12,IF(L659=5,11,IF(L659=6,10,IF(L659=7,9,IF(L659=8,8,0))))))))+IF(L659&lt;=8,0,IF(L659&lt;=16,6,0))-IF(L659&lt;=8,0,IF(L659&lt;=16,(L659-9)*0.17,0)),0)+IF(F659="JEOF",IF(L659=1,34,IF(L659=2,26.04,IF(L659=3,20.6,IF(L659=4,12,IF(L659=5,11,IF(L659=6,10,IF(L659=7,9,IF(L659=8,8,0))))))))+IF(L659&lt;=8,0,IF(L659&lt;=16,6,0))-IF(L659&lt;=8,0,IF(L659&lt;=16,(L659-9)*0.17,0)),0)+IF(F659="JnPČ",IF(L659=1,51,IF(L659=2,35.7,IF(L659=3,27,IF(L659=4,19.5,IF(L659=5,18,IF(L659=6,16.5,IF(L659=7,15,IF(L659=8,13.5,0))))))))+IF(L659&lt;=8,0,IF(L659&lt;=16,10,0))-IF(L659&lt;=8,0,IF(L659&lt;=16,(L659-9)*0.255,0)),0)+IF(F659="JnEČ",IF(L659=1,25.5,IF(L659=2,19.53,IF(L659=3,15.48,IF(L659=4,9,IF(L659=5,8.25,IF(L659=6,7.5,IF(L659=7,6.75,IF(L659=8,6,0))))))))+IF(L659&lt;=8,0,IF(L659&lt;=16,5,0))-IF(L659&lt;=8,0,IF(L659&lt;=16,(L659-9)*0.1275,0)),0)+IF(F659="JčPČ",IF(L659=1,21.25,IF(L659=2,14.5,IF(L659=3,11.5,IF(L659=4,7,IF(L659=5,6.5,IF(L659=6,6,IF(L659=7,5.5,IF(L659=8,5,0))))))))+IF(L659&lt;=8,0,IF(L659&lt;=16,4,0))-IF(L659&lt;=8,0,IF(L659&lt;=16,(L659-9)*0.10625,0)),0)+IF(F659="JčEČ",IF(L659=1,17,IF(L659=2,13.02,IF(L659=3,10.32,IF(L659=4,6,IF(L659=5,5.5,IF(L659=6,5,IF(L659=7,4.5,IF(L659=8,4,0))))))))+IF(L659&lt;=8,0,IF(L659&lt;=16,3,0))-IF(L659&lt;=8,0,IF(L659&lt;=16,(L659-9)*0.085,0)),0)+IF(F659="NEAK",IF(L659=1,11.48,IF(L659=2,8.79,IF(L659=3,6.97,IF(L659=4,4.05,IF(L659=5,3.71,IF(L659=6,3.38,IF(L659=7,3.04,IF(L659=8,2.7,0))))))))+IF(L659&lt;=8,0,IF(L659&lt;=16,2,IF(L659&lt;=24,1.3,0)))-IF(L659&lt;=8,0,IF(L659&lt;=16,(L659-9)*0.0574,IF(L659&lt;=24,(L659-17)*0.0574,0))),0))*IF(L659&lt;0,1,IF(OR(F659="PČ",F659="PŽ",F659="PT"),IF(J659&lt;32,J659/32,1),1))* IF(L659&lt;0,1,IF(OR(F659="EČ",F659="EŽ",F659="JOŽ",F659="JPČ",F659="NEAK"),IF(J659&lt;24,J659/24,1),1))*IF(L659&lt;0,1,IF(OR(F659="PČneol",F659="JEČ",F659="JEOF",F659="JnPČ",F659="JnEČ",F659="JčPČ",F659="JčEČ"),IF(J659&lt;16,J659/16,1),1))*IF(L659&lt;0,1,IF(F659="EČneol",IF(J659&lt;8,J659/8,1),1))</f>
        <v>68</v>
      </c>
      <c r="O659" s="9">
        <f t="shared" ref="O659:O662" si="357">IF(F659="OŽ",N659,IF(H659="Ne",IF(J659*0.3&lt;J659-L659,N659,0),IF(J659*0.1&lt;J659-L659,N659,0)))</f>
        <v>68</v>
      </c>
      <c r="P659" s="4">
        <f t="shared" ref="P659:P662" si="358">IF(O659=0,0,IF(F659="OŽ",IF(L659&gt;35,0,IF(J659&gt;35,(36-L659)*1.836,((36-L659)-(36-J659))*1.836)),0)+IF(F659="PČ",IF(L659&gt;31,0,IF(J659&gt;31,(32-L659)*1.347,((32-L659)-(32-J659))*1.347)),0)+ IF(F659="PČneol",IF(L659&gt;15,0,IF(J659&gt;15,(16-L659)*0.255,((16-L659)-(16-J659))*0.255)),0)+IF(F659="PŽ",IF(L659&gt;31,0,IF(J659&gt;31,(32-L659)*0.255,((32-L659)-(32-J659))*0.255)),0)+IF(F659="EČ",IF(L659&gt;23,0,IF(J659&gt;23,(24-L659)*0.612,((24-L659)-(24-J659))*0.612)),0)+IF(F659="EČneol",IF(L659&gt;7,0,IF(J659&gt;7,(8-L659)*0.204,((8-L659)-(8-J659))*0.204)),0)+IF(F659="EŽ",IF(L659&gt;23,0,IF(J659&gt;23,(24-L659)*0.204,((24-L659)-(24-J659))*0.204)),0)+IF(F659="PT",IF(L659&gt;31,0,IF(J659&gt;31,(32-L659)*0.204,((32-L659)-(32-J659))*0.204)),0)+IF(F659="JOŽ",IF(L659&gt;23,0,IF(J659&gt;23,(24-L659)*0.255,((24-L659)-(24-J659))*0.255)),0)+IF(F659="JPČ",IF(L659&gt;23,0,IF(J659&gt;23,(24-L659)*0.204,((24-L659)-(24-J659))*0.204)),0)+IF(F659="JEČ",IF(L659&gt;15,0,IF(J659&gt;15,(16-L659)*0.102,((16-L659)-(16-J659))*0.102)),0)+IF(F659="JEOF",IF(L659&gt;15,0,IF(J659&gt;15,(16-L659)*0.102,((16-L659)-(16-J659))*0.102)),0)+IF(F659="JnPČ",IF(L659&gt;15,0,IF(J659&gt;15,(16-L659)*0.153,((16-L659)-(16-J659))*0.153)),0)+IF(F659="JnEČ",IF(L659&gt;15,0,IF(J659&gt;15,(16-L659)*0.0765,((16-L659)-(16-J659))*0.0765)),0)+IF(F659="JčPČ",IF(L659&gt;15,0,IF(J659&gt;15,(16-L659)*0.06375,((16-L659)-(16-J659))*0.06375)),0)+IF(F659="JčEČ",IF(L659&gt;15,0,IF(J659&gt;15,(16-L659)*0.051,((16-L659)-(16-J659))*0.051)),0)+IF(F659="NEAK",IF(L659&gt;23,0,IF(J659&gt;23,(24-L659)*0.03444,((24-L659)-(24-J659))*0.03444)),0))</f>
        <v>1.4279999999999999</v>
      </c>
      <c r="Q659" s="11">
        <f t="shared" ref="Q659:Q662" si="359">IF(ISERROR(P659*100/N659),0,(P659*100/N659))</f>
        <v>2.0999999999999996</v>
      </c>
      <c r="R659" s="10">
        <f t="shared" ref="R659:R662" si="360">IF(Q659&lt;=30,O659+P659,O659+O659*0.3)*IF(G659=1,0.4,IF(G659=2,0.75,IF(G659="1 (kas 4 m. 1 k. nerengiamos)",0.52,1)))*IF(D659="olimpinė",1,IF(M659="Ne",0.5,1))*IF(OR(A$5="Lietuvos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federacija"),IF(OR(J659&lt;8,K659&lt;16),0,1),1)*E659*IF(I659&lt;=1,1,1/I659)*IF(OR(A$5="Lietuvos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55.542400000000001</v>
      </c>
    </row>
    <row r="660" spans="1:18" s="8" customFormat="1">
      <c r="A660" s="63">
        <v>2</v>
      </c>
      <c r="B660" s="63" t="s">
        <v>33</v>
      </c>
      <c r="C660" s="12"/>
      <c r="D660" s="63"/>
      <c r="E660" s="63"/>
      <c r="F660" s="63"/>
      <c r="G660" s="63"/>
      <c r="H660" s="63"/>
      <c r="I660" s="63"/>
      <c r="J660" s="63"/>
      <c r="K660" s="57"/>
      <c r="L660" s="63"/>
      <c r="M660" s="63"/>
      <c r="N660" s="3">
        <f t="shared" si="356"/>
        <v>0</v>
      </c>
      <c r="O660" s="9">
        <f t="shared" si="357"/>
        <v>0</v>
      </c>
      <c r="P660" s="4">
        <f t="shared" si="358"/>
        <v>0</v>
      </c>
      <c r="Q660" s="11">
        <f t="shared" si="359"/>
        <v>0</v>
      </c>
      <c r="R660" s="10">
        <f t="shared" si="360"/>
        <v>0</v>
      </c>
    </row>
    <row r="661" spans="1:18" s="8" customFormat="1">
      <c r="A661" s="63">
        <v>3</v>
      </c>
      <c r="B661" s="63" t="s">
        <v>34</v>
      </c>
      <c r="C661" s="12" t="s">
        <v>29</v>
      </c>
      <c r="D661" s="63" t="s">
        <v>30</v>
      </c>
      <c r="E661" s="63">
        <v>2</v>
      </c>
      <c r="F661" s="63" t="s">
        <v>99</v>
      </c>
      <c r="G661" s="63">
        <v>1</v>
      </c>
      <c r="H661" s="63" t="s">
        <v>32</v>
      </c>
      <c r="I661" s="63"/>
      <c r="J661" s="63">
        <v>62</v>
      </c>
      <c r="K661" s="57">
        <v>35</v>
      </c>
      <c r="L661" s="63">
        <v>4</v>
      </c>
      <c r="M661" s="63" t="s">
        <v>43</v>
      </c>
      <c r="N661" s="3">
        <f t="shared" si="356"/>
        <v>13</v>
      </c>
      <c r="O661" s="9">
        <f t="shared" si="357"/>
        <v>13</v>
      </c>
      <c r="P661" s="4">
        <f t="shared" si="358"/>
        <v>0.81599999999999995</v>
      </c>
      <c r="Q661" s="11">
        <f t="shared" si="359"/>
        <v>6.2769230769230768</v>
      </c>
      <c r="R661" s="10">
        <f t="shared" si="360"/>
        <v>5.5264000000000006</v>
      </c>
    </row>
    <row r="662" spans="1:18" s="8" customFormat="1">
      <c r="A662" s="63">
        <v>4</v>
      </c>
      <c r="B662" s="63" t="s">
        <v>35</v>
      </c>
      <c r="C662" s="12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3">
        <f t="shared" si="356"/>
        <v>0</v>
      </c>
      <c r="O662" s="9">
        <f t="shared" si="357"/>
        <v>0</v>
      </c>
      <c r="P662" s="4">
        <f t="shared" si="358"/>
        <v>0</v>
      </c>
      <c r="Q662" s="11">
        <f t="shared" si="359"/>
        <v>0</v>
      </c>
      <c r="R662" s="10">
        <f t="shared" si="360"/>
        <v>0</v>
      </c>
    </row>
    <row r="663" spans="1:18" s="8" customFormat="1">
      <c r="A663" s="75" t="s">
        <v>36</v>
      </c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7"/>
      <c r="R663" s="10">
        <f>SUM(R659:R662)</f>
        <v>61.068800000000003</v>
      </c>
    </row>
    <row r="664" spans="1:18" s="8" customFormat="1" ht="15.75">
      <c r="A664" s="24" t="s">
        <v>295</v>
      </c>
      <c r="B664" s="24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6"/>
    </row>
    <row r="665" spans="1:18" s="8" customFormat="1">
      <c r="A665" s="49" t="s">
        <v>48</v>
      </c>
      <c r="B665" s="49"/>
      <c r="C665" s="49"/>
      <c r="D665" s="49"/>
      <c r="E665" s="49"/>
      <c r="F665" s="49"/>
      <c r="G665" s="49"/>
      <c r="H665" s="49"/>
      <c r="I665" s="49"/>
      <c r="J665" s="15"/>
      <c r="K665" s="15"/>
      <c r="L665" s="15"/>
      <c r="M665" s="15"/>
      <c r="N665" s="15"/>
      <c r="O665" s="15"/>
      <c r="P665" s="15"/>
      <c r="Q665" s="15"/>
      <c r="R665" s="16"/>
    </row>
    <row r="666" spans="1:18" s="8" customFormat="1">
      <c r="A666" s="49"/>
      <c r="B666" s="49"/>
      <c r="C666" s="49"/>
      <c r="D666" s="49"/>
      <c r="E666" s="49"/>
      <c r="F666" s="49"/>
      <c r="G666" s="49"/>
      <c r="H666" s="49"/>
      <c r="I666" s="49"/>
      <c r="J666" s="15"/>
      <c r="K666" s="15"/>
      <c r="L666" s="15"/>
      <c r="M666" s="15"/>
      <c r="N666" s="15"/>
      <c r="O666" s="15"/>
      <c r="P666" s="15"/>
      <c r="Q666" s="15"/>
      <c r="R666" s="16"/>
    </row>
    <row r="667" spans="1:18" s="8" customFormat="1">
      <c r="A667" s="69" t="s">
        <v>296</v>
      </c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59"/>
    </row>
    <row r="668" spans="1:18" s="8" customFormat="1" ht="18">
      <c r="A668" s="71" t="s">
        <v>27</v>
      </c>
      <c r="B668" s="72"/>
      <c r="C668" s="72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9"/>
    </row>
    <row r="669" spans="1:18" s="8" customFormat="1">
      <c r="A669" s="73" t="s">
        <v>297</v>
      </c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59"/>
    </row>
    <row r="670" spans="1:18" s="8" customFormat="1">
      <c r="A670" s="63">
        <v>1</v>
      </c>
      <c r="B670" s="63" t="s">
        <v>41</v>
      </c>
      <c r="C670" s="63" t="s">
        <v>42</v>
      </c>
      <c r="D670" s="63" t="s">
        <v>30</v>
      </c>
      <c r="E670" s="63">
        <v>2</v>
      </c>
      <c r="F670" s="63" t="s">
        <v>99</v>
      </c>
      <c r="G670" s="63">
        <v>1</v>
      </c>
      <c r="H670" s="63" t="s">
        <v>32</v>
      </c>
      <c r="I670" s="63"/>
      <c r="J670" s="63">
        <v>61</v>
      </c>
      <c r="K670" s="57">
        <v>33</v>
      </c>
      <c r="L670" s="63">
        <v>18</v>
      </c>
      <c r="M670" s="63" t="s">
        <v>32</v>
      </c>
      <c r="N670" s="3">
        <f t="shared" ref="N670:N673" si="361">(IF(F670="OŽ",IF(L670=1,550.8,IF(L670=2,426.38,IF(L670=3,342.14,IF(L670=4,181.44,IF(L670=5,168.48,IF(L670=6,155.52,IF(L670=7,148.5,IF(L670=8,144,0))))))))+IF(L670&lt;=8,0,IF(L670&lt;=16,137.7,IF(L670&lt;=24,108,IF(L670&lt;=32,80.1,IF(L670&lt;=36,52.2,0)))))-IF(L670&lt;=8,0,IF(L670&lt;=16,(L670-9)*2.754,IF(L670&lt;=24,(L670-17)* 2.754,IF(L670&lt;=32,(L670-25)* 2.754,IF(L670&lt;=36,(L670-33)*2.754,0))))),0)+IF(F670="PČ",IF(L670=1,449,IF(L670=2,314.6,IF(L670=3,238,IF(L670=4,172,IF(L670=5,159,IF(L670=6,145,IF(L670=7,132,IF(L670=8,119,0))))))))+IF(L670&lt;=8,0,IF(L670&lt;=16,88,IF(L670&lt;=24,55,IF(L670&lt;=32,22,0))))-IF(L670&lt;=8,0,IF(L670&lt;=16,(L670-9)*2.245,IF(L670&lt;=24,(L670-17)*2.245,IF(L670&lt;=32,(L670-25)*2.245,0)))),0)+IF(F670="PČneol",IF(L670=1,85,IF(L670=2,64.61,IF(L670=3,50.76,IF(L670=4,16.25,IF(L670=5,15,IF(L670=6,13.75,IF(L670=7,12.5,IF(L670=8,11.25,0))))))))+IF(L670&lt;=8,0,IF(L670&lt;=16,9,0))-IF(L670&lt;=8,0,IF(L670&lt;=16,(L670-9)*0.425,0)),0)+IF(F670="PŽ",IF(L670=1,85,IF(L670=2,59.5,IF(L670=3,45,IF(L670=4,32.5,IF(L670=5,30,IF(L670=6,27.5,IF(L670=7,25,IF(L670=8,22.5,0))))))))+IF(L670&lt;=8,0,IF(L670&lt;=16,19,IF(L670&lt;=24,13,IF(L670&lt;=32,8,0))))-IF(L670&lt;=8,0,IF(L670&lt;=16,(L670-9)*0.425,IF(L670&lt;=24,(L670-17)*0.425,IF(L670&lt;=32,(L670-25)*0.425,0)))),0)+IF(F670="EČ",IF(L670=1,204,IF(L670=2,156.24,IF(L670=3,123.84,IF(L670=4,72,IF(L670=5,66,IF(L670=6,60,IF(L670=7,54,IF(L670=8,48,0))))))))+IF(L670&lt;=8,0,IF(L670&lt;=16,40,IF(L670&lt;=24,25,0)))-IF(L670&lt;=8,0,IF(L670&lt;=16,(L670-9)*1.02,IF(L670&lt;=24,(L670-17)*1.02,0))),0)+IF(F670="EČneol",IF(L670=1,68,IF(L670=2,51.69,IF(L670=3,40.61,IF(L670=4,13,IF(L670=5,12,IF(L670=6,11,IF(L670=7,10,IF(L670=8,9,0)))))))))+IF(F670="EŽ",IF(L670=1,68,IF(L670=2,47.6,IF(L670=3,36,IF(L670=4,18,IF(L670=5,16.5,IF(L670=6,15,IF(L670=7,13.5,IF(L670=8,12,0))))))))+IF(L670&lt;=8,0,IF(L670&lt;=16,10,IF(L670&lt;=24,6,0)))-IF(L670&lt;=8,0,IF(L670&lt;=16,(L670-9)*0.34,IF(L670&lt;=24,(L670-17)*0.34,0))),0)+IF(F670="PT",IF(L670=1,68,IF(L670=2,52.08,IF(L670=3,41.28,IF(L670=4,24,IF(L670=5,22,IF(L670=6,20,IF(L670=7,18,IF(L670=8,16,0))))))))+IF(L670&lt;=8,0,IF(L670&lt;=16,13,IF(L670&lt;=24,9,IF(L670&lt;=32,4,0))))-IF(L670&lt;=8,0,IF(L670&lt;=16,(L670-9)*0.34,IF(L670&lt;=24,(L670-17)*0.34,IF(L670&lt;=32,(L670-25)*0.34,0)))),0)+IF(F670="JOŽ",IF(L670=1,85,IF(L670=2,59.5,IF(L670=3,45,IF(L670=4,32.5,IF(L670=5,30,IF(L670=6,27.5,IF(L670=7,25,IF(L670=8,22.5,0))))))))+IF(L670&lt;=8,0,IF(L670&lt;=16,19,IF(L670&lt;=24,13,0)))-IF(L670&lt;=8,0,IF(L670&lt;=16,(L670-9)*0.425,IF(L670&lt;=24,(L670-17)*0.425,0))),0)+IF(F670="JPČ",IF(L670=1,68,IF(L670=2,47.6,IF(L670=3,36,IF(L670=4,26,IF(L670=5,24,IF(L670=6,22,IF(L670=7,20,IF(L670=8,18,0))))))))+IF(L670&lt;=8,0,IF(L670&lt;=16,13,IF(L670&lt;=24,9,0)))-IF(L670&lt;=8,0,IF(L670&lt;=16,(L670-9)*0.34,IF(L670&lt;=24,(L670-17)*0.34,0))),0)+IF(F670="JEČ",IF(L670=1,34,IF(L670=2,26.04,IF(L670=3,20.6,IF(L670=4,12,IF(L670=5,11,IF(L670=6,10,IF(L670=7,9,IF(L670=8,8,0))))))))+IF(L670&lt;=8,0,IF(L670&lt;=16,6,0))-IF(L670&lt;=8,0,IF(L670&lt;=16,(L670-9)*0.17,0)),0)+IF(F670="JEOF",IF(L670=1,34,IF(L670=2,26.04,IF(L670=3,20.6,IF(L670=4,12,IF(L670=5,11,IF(L670=6,10,IF(L670=7,9,IF(L670=8,8,0))))))))+IF(L670&lt;=8,0,IF(L670&lt;=16,6,0))-IF(L670&lt;=8,0,IF(L670&lt;=16,(L670-9)*0.17,0)),0)+IF(F670="JnPČ",IF(L670=1,51,IF(L670=2,35.7,IF(L670=3,27,IF(L670=4,19.5,IF(L670=5,18,IF(L670=6,16.5,IF(L670=7,15,IF(L670=8,13.5,0))))))))+IF(L670&lt;=8,0,IF(L670&lt;=16,10,0))-IF(L670&lt;=8,0,IF(L670&lt;=16,(L670-9)*0.255,0)),0)+IF(F670="JnEČ",IF(L670=1,25.5,IF(L670=2,19.53,IF(L670=3,15.48,IF(L670=4,9,IF(L670=5,8.25,IF(L670=6,7.5,IF(L670=7,6.75,IF(L670=8,6,0))))))))+IF(L670&lt;=8,0,IF(L670&lt;=16,5,0))-IF(L670&lt;=8,0,IF(L670&lt;=16,(L670-9)*0.1275,0)),0)+IF(F670="JčPČ",IF(L670=1,21.25,IF(L670=2,14.5,IF(L670=3,11.5,IF(L670=4,7,IF(L670=5,6.5,IF(L670=6,6,IF(L670=7,5.5,IF(L670=8,5,0))))))))+IF(L670&lt;=8,0,IF(L670&lt;=16,4,0))-IF(L670&lt;=8,0,IF(L670&lt;=16,(L670-9)*0.10625,0)),0)+IF(F670="JčEČ",IF(L670=1,17,IF(L670=2,13.02,IF(L670=3,10.32,IF(L670=4,6,IF(L670=5,5.5,IF(L670=6,5,IF(L670=7,4.5,IF(L670=8,4,0))))))))+IF(L670&lt;=8,0,IF(L670&lt;=16,3,0))-IF(L670&lt;=8,0,IF(L670&lt;=16,(L670-9)*0.085,0)),0)+IF(F670="NEAK",IF(L670=1,11.48,IF(L670=2,8.79,IF(L670=3,6.97,IF(L670=4,4.05,IF(L670=5,3.71,IF(L670=6,3.38,IF(L670=7,3.04,IF(L670=8,2.7,0))))))))+IF(L670&lt;=8,0,IF(L670&lt;=16,2,IF(L670&lt;=24,1.3,0)))-IF(L670&lt;=8,0,IF(L670&lt;=16,(L670-9)*0.0574,IF(L670&lt;=24,(L670-17)*0.0574,0))),0))*IF(L670&lt;0,1,IF(OR(F670="PČ",F670="PŽ",F670="PT"),IF(J670&lt;32,J670/32,1),1))* IF(L670&lt;0,1,IF(OR(F670="EČ",F670="EŽ",F670="JOŽ",F670="JPČ",F670="NEAK"),IF(J670&lt;24,J670/24,1),1))*IF(L670&lt;0,1,IF(OR(F670="PČneol",F670="JEČ",F670="JEOF",F670="JnPČ",F670="JnEČ",F670="JčPČ",F670="JčEČ"),IF(J670&lt;16,J670/16,1),1))*IF(L670&lt;0,1,IF(F670="EČneol",IF(J670&lt;8,J670/8,1),1))</f>
        <v>0</v>
      </c>
      <c r="O670" s="9">
        <f t="shared" ref="O670:O673" si="362">IF(F670="OŽ",N670,IF(H670="Ne",IF(J670*0.3&lt;J670-L670,N670,0),IF(J670*0.1&lt;J670-L670,N670,0)))</f>
        <v>0</v>
      </c>
      <c r="P670" s="4">
        <f t="shared" ref="P670:P673" si="363">IF(O670=0,0,IF(F670="OŽ",IF(L670&gt;35,0,IF(J670&gt;35,(36-L670)*1.836,((36-L670)-(36-J670))*1.836)),0)+IF(F670="PČ",IF(L670&gt;31,0,IF(J670&gt;31,(32-L670)*1.347,((32-L670)-(32-J670))*1.347)),0)+ IF(F670="PČneol",IF(L670&gt;15,0,IF(J670&gt;15,(16-L670)*0.255,((16-L670)-(16-J670))*0.255)),0)+IF(F670="PŽ",IF(L670&gt;31,0,IF(J670&gt;31,(32-L670)*0.255,((32-L670)-(32-J670))*0.255)),0)+IF(F670="EČ",IF(L670&gt;23,0,IF(J670&gt;23,(24-L670)*0.612,((24-L670)-(24-J670))*0.612)),0)+IF(F670="EČneol",IF(L670&gt;7,0,IF(J670&gt;7,(8-L670)*0.204,((8-L670)-(8-J670))*0.204)),0)+IF(F670="EŽ",IF(L670&gt;23,0,IF(J670&gt;23,(24-L670)*0.204,((24-L670)-(24-J670))*0.204)),0)+IF(F670="PT",IF(L670&gt;31,0,IF(J670&gt;31,(32-L670)*0.204,((32-L670)-(32-J670))*0.204)),0)+IF(F670="JOŽ",IF(L670&gt;23,0,IF(J670&gt;23,(24-L670)*0.255,((24-L670)-(24-J670))*0.255)),0)+IF(F670="JPČ",IF(L670&gt;23,0,IF(J670&gt;23,(24-L670)*0.204,((24-L670)-(24-J670))*0.204)),0)+IF(F670="JEČ",IF(L670&gt;15,0,IF(J670&gt;15,(16-L670)*0.102,((16-L670)-(16-J670))*0.102)),0)+IF(F670="JEOF",IF(L670&gt;15,0,IF(J670&gt;15,(16-L670)*0.102,((16-L670)-(16-J670))*0.102)),0)+IF(F670="JnPČ",IF(L670&gt;15,0,IF(J670&gt;15,(16-L670)*0.153,((16-L670)-(16-J670))*0.153)),0)+IF(F670="JnEČ",IF(L670&gt;15,0,IF(J670&gt;15,(16-L670)*0.0765,((16-L670)-(16-J670))*0.0765)),0)+IF(F670="JčPČ",IF(L670&gt;15,0,IF(J670&gt;15,(16-L670)*0.06375,((16-L670)-(16-J670))*0.06375)),0)+IF(F670="JčEČ",IF(L670&gt;15,0,IF(J670&gt;15,(16-L670)*0.051,((16-L670)-(16-J670))*0.051)),0)+IF(F670="NEAK",IF(L670&gt;23,0,IF(J670&gt;23,(24-L670)*0.03444,((24-L670)-(24-J670))*0.03444)),0))</f>
        <v>0</v>
      </c>
      <c r="Q670" s="11">
        <f t="shared" ref="Q670:Q673" si="364">IF(ISERROR(P670*100/N670),0,(P670*100/N670))</f>
        <v>0</v>
      </c>
      <c r="R670" s="10">
        <f t="shared" ref="R670:R673" si="365">IF(Q670&lt;=30,O670+P670,O670+O670*0.3)*IF(G670=1,0.4,IF(G670=2,0.75,IF(G670="1 (kas 4 m. 1 k. nerengiamos)",0.52,1)))*IF(D670="olimpinė",1,IF(M670="Ne",0.5,1))*IF(OR(A$5="Lietuvos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federacija"),IF(OR(J670&lt;8,K670&lt;16),0,1),1)*E670*IF(I670&lt;=1,1,1/I670)*IF(OR(A$5="Lietuvos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71" spans="1:18" s="8" customFormat="1">
      <c r="A671" s="63">
        <v>2</v>
      </c>
      <c r="B671" s="63" t="s">
        <v>44</v>
      </c>
      <c r="C671" s="63"/>
      <c r="D671" s="63"/>
      <c r="E671" s="63"/>
      <c r="F671" s="63"/>
      <c r="G671" s="63"/>
      <c r="H671" s="63"/>
      <c r="I671" s="63"/>
      <c r="J671" s="63"/>
      <c r="K671" s="57"/>
      <c r="L671" s="63"/>
      <c r="M671" s="63"/>
      <c r="N671" s="3">
        <f t="shared" si="361"/>
        <v>0</v>
      </c>
      <c r="O671" s="9">
        <f t="shared" si="362"/>
        <v>0</v>
      </c>
      <c r="P671" s="4">
        <f t="shared" si="363"/>
        <v>0</v>
      </c>
      <c r="Q671" s="11">
        <f t="shared" si="364"/>
        <v>0</v>
      </c>
      <c r="R671" s="10">
        <f t="shared" si="365"/>
        <v>0</v>
      </c>
    </row>
    <row r="672" spans="1:18" s="8" customFormat="1">
      <c r="A672" s="63">
        <v>3</v>
      </c>
      <c r="B672" s="63" t="s">
        <v>298</v>
      </c>
      <c r="C672" s="63" t="s">
        <v>42</v>
      </c>
      <c r="D672" s="63" t="s">
        <v>30</v>
      </c>
      <c r="E672" s="63">
        <v>2</v>
      </c>
      <c r="F672" s="63" t="s">
        <v>99</v>
      </c>
      <c r="G672" s="63">
        <v>1</v>
      </c>
      <c r="H672" s="63" t="s">
        <v>32</v>
      </c>
      <c r="I672" s="63"/>
      <c r="J672" s="63">
        <v>61</v>
      </c>
      <c r="K672" s="57">
        <v>33</v>
      </c>
      <c r="L672" s="63">
        <v>38</v>
      </c>
      <c r="M672" s="63" t="s">
        <v>32</v>
      </c>
      <c r="N672" s="3">
        <f t="shared" si="361"/>
        <v>0</v>
      </c>
      <c r="O672" s="9">
        <f t="shared" si="362"/>
        <v>0</v>
      </c>
      <c r="P672" s="4">
        <f t="shared" si="363"/>
        <v>0</v>
      </c>
      <c r="Q672" s="11">
        <f t="shared" si="364"/>
        <v>0</v>
      </c>
      <c r="R672" s="10">
        <f t="shared" si="365"/>
        <v>0</v>
      </c>
    </row>
    <row r="673" spans="1:18" s="8" customFormat="1">
      <c r="A673" s="63">
        <v>4</v>
      </c>
      <c r="B673" s="63" t="s">
        <v>254</v>
      </c>
      <c r="C673" s="12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3">
        <f t="shared" si="361"/>
        <v>0</v>
      </c>
      <c r="O673" s="9">
        <f t="shared" si="362"/>
        <v>0</v>
      </c>
      <c r="P673" s="4">
        <f t="shared" si="363"/>
        <v>0</v>
      </c>
      <c r="Q673" s="11">
        <f t="shared" si="364"/>
        <v>0</v>
      </c>
      <c r="R673" s="10">
        <f t="shared" si="365"/>
        <v>0</v>
      </c>
    </row>
    <row r="674" spans="1:18" s="8" customFormat="1">
      <c r="A674" s="75" t="s">
        <v>36</v>
      </c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7"/>
      <c r="R674" s="10">
        <f>SUM(R670:R673)</f>
        <v>0</v>
      </c>
    </row>
    <row r="675" spans="1:18" s="8" customFormat="1" ht="15.75">
      <c r="A675" s="24" t="s">
        <v>299</v>
      </c>
      <c r="B675" s="24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6"/>
    </row>
    <row r="676" spans="1:18" s="8" customFormat="1">
      <c r="A676" s="49" t="s">
        <v>48</v>
      </c>
      <c r="B676" s="49"/>
      <c r="C676" s="49"/>
      <c r="D676" s="49"/>
      <c r="E676" s="49"/>
      <c r="F676" s="49"/>
      <c r="G676" s="49"/>
      <c r="H676" s="49"/>
      <c r="I676" s="49"/>
      <c r="J676" s="15"/>
      <c r="K676" s="15"/>
      <c r="L676" s="15"/>
      <c r="M676" s="15"/>
      <c r="N676" s="15"/>
      <c r="O676" s="15"/>
      <c r="P676" s="15"/>
      <c r="Q676" s="15"/>
      <c r="R676" s="16"/>
    </row>
    <row r="677" spans="1:18" s="8" customFormat="1">
      <c r="A677" s="49"/>
      <c r="B677" s="49"/>
      <c r="C677" s="49"/>
      <c r="D677" s="49"/>
      <c r="E677" s="49"/>
      <c r="F677" s="49"/>
      <c r="G677" s="49"/>
      <c r="H677" s="49"/>
      <c r="I677" s="49"/>
      <c r="J677" s="15"/>
      <c r="K677" s="15"/>
      <c r="L677" s="15"/>
      <c r="M677" s="15"/>
      <c r="N677" s="15"/>
      <c r="O677" s="15"/>
      <c r="P677" s="15"/>
      <c r="Q677" s="15"/>
      <c r="R677" s="16"/>
    </row>
    <row r="678" spans="1:18" s="8" customFormat="1">
      <c r="A678" s="69" t="s">
        <v>300</v>
      </c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59"/>
    </row>
    <row r="679" spans="1:18" s="8" customFormat="1" ht="18">
      <c r="A679" s="71" t="s">
        <v>27</v>
      </c>
      <c r="B679" s="72"/>
      <c r="C679" s="72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9"/>
    </row>
    <row r="680" spans="1:18" s="8" customFormat="1">
      <c r="A680" s="73" t="s">
        <v>301</v>
      </c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59"/>
    </row>
    <row r="681" spans="1:18" s="8" customFormat="1">
      <c r="A681" s="63">
        <v>1</v>
      </c>
      <c r="B681" s="63" t="s">
        <v>51</v>
      </c>
      <c r="C681" s="63" t="s">
        <v>52</v>
      </c>
      <c r="D681" s="63" t="s">
        <v>30</v>
      </c>
      <c r="E681" s="63">
        <v>2</v>
      </c>
      <c r="F681" s="63" t="s">
        <v>99</v>
      </c>
      <c r="G681" s="63">
        <v>1</v>
      </c>
      <c r="H681" s="63" t="s">
        <v>32</v>
      </c>
      <c r="I681" s="63"/>
      <c r="J681" s="63">
        <v>28</v>
      </c>
      <c r="K681" s="63">
        <v>28</v>
      </c>
      <c r="L681" s="63">
        <v>9</v>
      </c>
      <c r="M681" s="63" t="s">
        <v>32</v>
      </c>
      <c r="N681" s="3">
        <f t="shared" ref="N681:N684" si="366">(IF(F681="OŽ",IF(L681=1,550.8,IF(L681=2,426.38,IF(L681=3,342.14,IF(L681=4,181.44,IF(L681=5,168.48,IF(L681=6,155.52,IF(L681=7,148.5,IF(L681=8,144,0))))))))+IF(L681&lt;=8,0,IF(L681&lt;=16,137.7,IF(L681&lt;=24,108,IF(L681&lt;=32,80.1,IF(L681&lt;=36,52.2,0)))))-IF(L681&lt;=8,0,IF(L681&lt;=16,(L681-9)*2.754,IF(L681&lt;=24,(L681-17)* 2.754,IF(L681&lt;=32,(L681-25)* 2.754,IF(L681&lt;=36,(L681-33)*2.754,0))))),0)+IF(F681="PČ",IF(L681=1,449,IF(L681=2,314.6,IF(L681=3,238,IF(L681=4,172,IF(L681=5,159,IF(L681=6,145,IF(L681=7,132,IF(L681=8,119,0))))))))+IF(L681&lt;=8,0,IF(L681&lt;=16,88,IF(L681&lt;=24,55,IF(L681&lt;=32,22,0))))-IF(L681&lt;=8,0,IF(L681&lt;=16,(L681-9)*2.245,IF(L681&lt;=24,(L681-17)*2.245,IF(L681&lt;=32,(L681-25)*2.245,0)))),0)+IF(F681="PČneol",IF(L681=1,85,IF(L681=2,64.61,IF(L681=3,50.76,IF(L681=4,16.25,IF(L681=5,15,IF(L681=6,13.75,IF(L681=7,12.5,IF(L681=8,11.25,0))))))))+IF(L681&lt;=8,0,IF(L681&lt;=16,9,0))-IF(L681&lt;=8,0,IF(L681&lt;=16,(L681-9)*0.425,0)),0)+IF(F681="PŽ",IF(L681=1,85,IF(L681=2,59.5,IF(L681=3,45,IF(L681=4,32.5,IF(L681=5,30,IF(L681=6,27.5,IF(L681=7,25,IF(L681=8,22.5,0))))))))+IF(L681&lt;=8,0,IF(L681&lt;=16,19,IF(L681&lt;=24,13,IF(L681&lt;=32,8,0))))-IF(L681&lt;=8,0,IF(L681&lt;=16,(L681-9)*0.425,IF(L681&lt;=24,(L681-17)*0.425,IF(L681&lt;=32,(L681-25)*0.425,0)))),0)+IF(F681="EČ",IF(L681=1,204,IF(L681=2,156.24,IF(L681=3,123.84,IF(L681=4,72,IF(L681=5,66,IF(L681=6,60,IF(L681=7,54,IF(L681=8,48,0))))))))+IF(L681&lt;=8,0,IF(L681&lt;=16,40,IF(L681&lt;=24,25,0)))-IF(L681&lt;=8,0,IF(L681&lt;=16,(L681-9)*1.02,IF(L681&lt;=24,(L681-17)*1.02,0))),0)+IF(F681="EČneol",IF(L681=1,68,IF(L681=2,51.69,IF(L681=3,40.61,IF(L681=4,13,IF(L681=5,12,IF(L681=6,11,IF(L681=7,10,IF(L681=8,9,0)))))))))+IF(F681="EŽ",IF(L681=1,68,IF(L681=2,47.6,IF(L681=3,36,IF(L681=4,18,IF(L681=5,16.5,IF(L681=6,15,IF(L681=7,13.5,IF(L681=8,12,0))))))))+IF(L681&lt;=8,0,IF(L681&lt;=16,10,IF(L681&lt;=24,6,0)))-IF(L681&lt;=8,0,IF(L681&lt;=16,(L681-9)*0.34,IF(L681&lt;=24,(L681-17)*0.34,0))),0)+IF(F681="PT",IF(L681=1,68,IF(L681=2,52.08,IF(L681=3,41.28,IF(L681=4,24,IF(L681=5,22,IF(L681=6,20,IF(L681=7,18,IF(L681=8,16,0))))))))+IF(L681&lt;=8,0,IF(L681&lt;=16,13,IF(L681&lt;=24,9,IF(L681&lt;=32,4,0))))-IF(L681&lt;=8,0,IF(L681&lt;=16,(L681-9)*0.34,IF(L681&lt;=24,(L681-17)*0.34,IF(L681&lt;=32,(L681-25)*0.34,0)))),0)+IF(F681="JOŽ",IF(L681=1,85,IF(L681=2,59.5,IF(L681=3,45,IF(L681=4,32.5,IF(L681=5,30,IF(L681=6,27.5,IF(L681=7,25,IF(L681=8,22.5,0))))))))+IF(L681&lt;=8,0,IF(L681&lt;=16,19,IF(L681&lt;=24,13,0)))-IF(L681&lt;=8,0,IF(L681&lt;=16,(L681-9)*0.425,IF(L681&lt;=24,(L681-17)*0.425,0))),0)+IF(F681="JPČ",IF(L681=1,68,IF(L681=2,47.6,IF(L681=3,36,IF(L681=4,26,IF(L681=5,24,IF(L681=6,22,IF(L681=7,20,IF(L681=8,18,0))))))))+IF(L681&lt;=8,0,IF(L681&lt;=16,13,IF(L681&lt;=24,9,0)))-IF(L681&lt;=8,0,IF(L681&lt;=16,(L681-9)*0.34,IF(L681&lt;=24,(L681-17)*0.34,0))),0)+IF(F681="JEČ",IF(L681=1,34,IF(L681=2,26.04,IF(L681=3,20.6,IF(L681=4,12,IF(L681=5,11,IF(L681=6,10,IF(L681=7,9,IF(L681=8,8,0))))))))+IF(L681&lt;=8,0,IF(L681&lt;=16,6,0))-IF(L681&lt;=8,0,IF(L681&lt;=16,(L681-9)*0.17,0)),0)+IF(F681="JEOF",IF(L681=1,34,IF(L681=2,26.04,IF(L681=3,20.6,IF(L681=4,12,IF(L681=5,11,IF(L681=6,10,IF(L681=7,9,IF(L681=8,8,0))))))))+IF(L681&lt;=8,0,IF(L681&lt;=16,6,0))-IF(L681&lt;=8,0,IF(L681&lt;=16,(L681-9)*0.17,0)),0)+IF(F681="JnPČ",IF(L681=1,51,IF(L681=2,35.7,IF(L681=3,27,IF(L681=4,19.5,IF(L681=5,18,IF(L681=6,16.5,IF(L681=7,15,IF(L681=8,13.5,0))))))))+IF(L681&lt;=8,0,IF(L681&lt;=16,10,0))-IF(L681&lt;=8,0,IF(L681&lt;=16,(L681-9)*0.255,0)),0)+IF(F681="JnEČ",IF(L681=1,25.5,IF(L681=2,19.53,IF(L681=3,15.48,IF(L681=4,9,IF(L681=5,8.25,IF(L681=6,7.5,IF(L681=7,6.75,IF(L681=8,6,0))))))))+IF(L681&lt;=8,0,IF(L681&lt;=16,5,0))-IF(L681&lt;=8,0,IF(L681&lt;=16,(L681-9)*0.1275,0)),0)+IF(F681="JčPČ",IF(L681=1,21.25,IF(L681=2,14.5,IF(L681=3,11.5,IF(L681=4,7,IF(L681=5,6.5,IF(L681=6,6,IF(L681=7,5.5,IF(L681=8,5,0))))))))+IF(L681&lt;=8,0,IF(L681&lt;=16,4,0))-IF(L681&lt;=8,0,IF(L681&lt;=16,(L681-9)*0.10625,0)),0)+IF(F681="JčEČ",IF(L681=1,17,IF(L681=2,13.02,IF(L681=3,10.32,IF(L681=4,6,IF(L681=5,5.5,IF(L681=6,5,IF(L681=7,4.5,IF(L681=8,4,0))))))))+IF(L681&lt;=8,0,IF(L681&lt;=16,3,0))-IF(L681&lt;=8,0,IF(L681&lt;=16,(L681-9)*0.085,0)),0)+IF(F681="NEAK",IF(L681=1,11.48,IF(L681=2,8.79,IF(L681=3,6.97,IF(L681=4,4.05,IF(L681=5,3.71,IF(L681=6,3.38,IF(L681=7,3.04,IF(L681=8,2.7,0))))))))+IF(L681&lt;=8,0,IF(L681&lt;=16,2,IF(L681&lt;=24,1.3,0)))-IF(L681&lt;=8,0,IF(L681&lt;=16,(L681-9)*0.0574,IF(L681&lt;=24,(L681-17)*0.0574,0))),0))*IF(L681&lt;0,1,IF(OR(F681="PČ",F681="PŽ",F681="PT"),IF(J681&lt;32,J681/32,1),1))* IF(L681&lt;0,1,IF(OR(F681="EČ",F681="EŽ",F681="JOŽ",F681="JPČ",F681="NEAK"),IF(J681&lt;24,J681/24,1),1))*IF(L681&lt;0,1,IF(OR(F681="PČneol",F681="JEČ",F681="JEOF",F681="JnPČ",F681="JnEČ",F681="JčPČ",F681="JčEČ"),IF(J681&lt;16,J681/16,1),1))*IF(L681&lt;0,1,IF(F681="EČneol",IF(J681&lt;8,J681/8,1),1))</f>
        <v>0</v>
      </c>
      <c r="O681" s="9">
        <f t="shared" ref="O681:O684" si="367">IF(F681="OŽ",N681,IF(H681="Ne",IF(J681*0.3&lt;J681-L681,N681,0),IF(J681*0.1&lt;J681-L681,N681,0)))</f>
        <v>0</v>
      </c>
      <c r="P681" s="4">
        <f t="shared" ref="P681:P684" si="368">IF(O681=0,0,IF(F681="OŽ",IF(L681&gt;35,0,IF(J681&gt;35,(36-L681)*1.836,((36-L681)-(36-J681))*1.836)),0)+IF(F681="PČ",IF(L681&gt;31,0,IF(J681&gt;31,(32-L681)*1.347,((32-L681)-(32-J681))*1.347)),0)+ IF(F681="PČneol",IF(L681&gt;15,0,IF(J681&gt;15,(16-L681)*0.255,((16-L681)-(16-J681))*0.255)),0)+IF(F681="PŽ",IF(L681&gt;31,0,IF(J681&gt;31,(32-L681)*0.255,((32-L681)-(32-J681))*0.255)),0)+IF(F681="EČ",IF(L681&gt;23,0,IF(J681&gt;23,(24-L681)*0.612,((24-L681)-(24-J681))*0.612)),0)+IF(F681="EČneol",IF(L681&gt;7,0,IF(J681&gt;7,(8-L681)*0.204,((8-L681)-(8-J681))*0.204)),0)+IF(F681="EŽ",IF(L681&gt;23,0,IF(J681&gt;23,(24-L681)*0.204,((24-L681)-(24-J681))*0.204)),0)+IF(F681="PT",IF(L681&gt;31,0,IF(J681&gt;31,(32-L681)*0.204,((32-L681)-(32-J681))*0.204)),0)+IF(F681="JOŽ",IF(L681&gt;23,0,IF(J681&gt;23,(24-L681)*0.255,((24-L681)-(24-J681))*0.255)),0)+IF(F681="JPČ",IF(L681&gt;23,0,IF(J681&gt;23,(24-L681)*0.204,((24-L681)-(24-J681))*0.204)),0)+IF(F681="JEČ",IF(L681&gt;15,0,IF(J681&gt;15,(16-L681)*0.102,((16-L681)-(16-J681))*0.102)),0)+IF(F681="JEOF",IF(L681&gt;15,0,IF(J681&gt;15,(16-L681)*0.102,((16-L681)-(16-J681))*0.102)),0)+IF(F681="JnPČ",IF(L681&gt;15,0,IF(J681&gt;15,(16-L681)*0.153,((16-L681)-(16-J681))*0.153)),0)+IF(F681="JnEČ",IF(L681&gt;15,0,IF(J681&gt;15,(16-L681)*0.0765,((16-L681)-(16-J681))*0.0765)),0)+IF(F681="JčPČ",IF(L681&gt;15,0,IF(J681&gt;15,(16-L681)*0.06375,((16-L681)-(16-J681))*0.06375)),0)+IF(F681="JčEČ",IF(L681&gt;15,0,IF(J681&gt;15,(16-L681)*0.051,((16-L681)-(16-J681))*0.051)),0)+IF(F681="NEAK",IF(L681&gt;23,0,IF(J681&gt;23,(24-L681)*0.03444,((24-L681)-(24-J681))*0.03444)),0))</f>
        <v>0</v>
      </c>
      <c r="Q681" s="11">
        <f t="shared" ref="Q681:Q684" si="369">IF(ISERROR(P681*100/N681),0,(P681*100/N681))</f>
        <v>0</v>
      </c>
      <c r="R681" s="10">
        <f t="shared" ref="R681:R684" si="370">IF(Q681&lt;=30,O681+P681,O681+O681*0.3)*IF(G681=1,0.4,IF(G681=2,0.75,IF(G681="1 (kas 4 m. 1 k. nerengiamos)",0.52,1)))*IF(D681="olimpinė",1,IF(M681="Ne",0.5,1))*IF(OR(A$5="Lietuvos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federacija"),IF(OR(J681&lt;8,K681&lt;16),0,1),1)*E681*IF(I681&lt;=1,1,1/I681)*IF(OR(A$5="Lietuvos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82" spans="1:18" s="8" customFormat="1">
      <c r="A682" s="63">
        <v>2</v>
      </c>
      <c r="B682" s="63" t="s">
        <v>53</v>
      </c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3">
        <f t="shared" si="366"/>
        <v>0</v>
      </c>
      <c r="O682" s="9">
        <f t="shared" si="367"/>
        <v>0</v>
      </c>
      <c r="P682" s="4">
        <f t="shared" si="368"/>
        <v>0</v>
      </c>
      <c r="Q682" s="11">
        <f t="shared" si="369"/>
        <v>0</v>
      </c>
      <c r="R682" s="10">
        <f t="shared" si="370"/>
        <v>0</v>
      </c>
    </row>
    <row r="683" spans="1:18" s="8" customFormat="1">
      <c r="A683" s="63">
        <v>3</v>
      </c>
      <c r="B683" s="63"/>
      <c r="C683" s="12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3">
        <f t="shared" si="366"/>
        <v>0</v>
      </c>
      <c r="O683" s="9">
        <f t="shared" si="367"/>
        <v>0</v>
      </c>
      <c r="P683" s="4">
        <f t="shared" si="368"/>
        <v>0</v>
      </c>
      <c r="Q683" s="11">
        <f t="shared" si="369"/>
        <v>0</v>
      </c>
      <c r="R683" s="10">
        <f t="shared" si="370"/>
        <v>0</v>
      </c>
    </row>
    <row r="684" spans="1:18" s="8" customFormat="1">
      <c r="A684" s="63">
        <v>4</v>
      </c>
      <c r="B684" s="63"/>
      <c r="C684" s="12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3">
        <f t="shared" si="366"/>
        <v>0</v>
      </c>
      <c r="O684" s="9">
        <f t="shared" si="367"/>
        <v>0</v>
      </c>
      <c r="P684" s="4">
        <f t="shared" si="368"/>
        <v>0</v>
      </c>
      <c r="Q684" s="11">
        <f t="shared" si="369"/>
        <v>0</v>
      </c>
      <c r="R684" s="10">
        <f t="shared" si="370"/>
        <v>0</v>
      </c>
    </row>
    <row r="685" spans="1:18" s="8" customFormat="1">
      <c r="A685" s="75" t="s">
        <v>36</v>
      </c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7"/>
      <c r="R685" s="10">
        <f>SUM(R681:R684)</f>
        <v>0</v>
      </c>
    </row>
    <row r="686" spans="1:18" s="8" customFormat="1" ht="15.75">
      <c r="A686" s="24" t="s">
        <v>302</v>
      </c>
      <c r="B686" s="24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6"/>
    </row>
    <row r="687" spans="1:18" s="8" customFormat="1">
      <c r="A687" s="49" t="s">
        <v>48</v>
      </c>
      <c r="B687" s="49"/>
      <c r="C687" s="49"/>
      <c r="D687" s="49"/>
      <c r="E687" s="49"/>
      <c r="F687" s="49"/>
      <c r="G687" s="49"/>
      <c r="H687" s="49"/>
      <c r="I687" s="49"/>
      <c r="J687" s="15"/>
      <c r="K687" s="15"/>
      <c r="L687" s="15"/>
      <c r="M687" s="15"/>
      <c r="N687" s="15"/>
      <c r="O687" s="15"/>
      <c r="P687" s="15"/>
      <c r="Q687" s="15"/>
      <c r="R687" s="16"/>
    </row>
    <row r="688" spans="1:18" s="8" customFormat="1">
      <c r="A688" s="49"/>
      <c r="B688" s="49"/>
      <c r="C688" s="49"/>
      <c r="D688" s="49"/>
      <c r="E688" s="49"/>
      <c r="F688" s="49"/>
      <c r="G688" s="49"/>
      <c r="H688" s="49"/>
      <c r="I688" s="49"/>
      <c r="J688" s="15"/>
      <c r="K688" s="15"/>
      <c r="L688" s="15"/>
      <c r="M688" s="15"/>
      <c r="N688" s="15"/>
      <c r="O688" s="15"/>
      <c r="P688" s="15"/>
      <c r="Q688" s="15"/>
      <c r="R688" s="16"/>
    </row>
    <row r="689" spans="1:18" s="8" customFormat="1">
      <c r="A689" s="69" t="s">
        <v>303</v>
      </c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59"/>
    </row>
    <row r="690" spans="1:18" s="8" customFormat="1" ht="18">
      <c r="A690" s="71" t="s">
        <v>27</v>
      </c>
      <c r="B690" s="72"/>
      <c r="C690" s="72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9"/>
    </row>
    <row r="691" spans="1:18" s="8" customFormat="1">
      <c r="A691" s="73" t="s">
        <v>304</v>
      </c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59"/>
    </row>
    <row r="692" spans="1:18" s="8" customFormat="1">
      <c r="A692" s="63">
        <v>1</v>
      </c>
      <c r="B692" s="63" t="s">
        <v>85</v>
      </c>
      <c r="C692" s="63" t="s">
        <v>29</v>
      </c>
      <c r="D692" s="63" t="s">
        <v>30</v>
      </c>
      <c r="E692" s="63">
        <v>2</v>
      </c>
      <c r="F692" s="63" t="s">
        <v>108</v>
      </c>
      <c r="G692" s="63">
        <v>1</v>
      </c>
      <c r="H692" s="63" t="s">
        <v>32</v>
      </c>
      <c r="I692" s="63"/>
      <c r="J692" s="63">
        <v>53</v>
      </c>
      <c r="K692" s="63">
        <v>31</v>
      </c>
      <c r="L692" s="63">
        <v>5</v>
      </c>
      <c r="M692" s="63" t="s">
        <v>32</v>
      </c>
      <c r="N692" s="3">
        <f t="shared" ref="N692:N695" si="371">(IF(F692="OŽ",IF(L692=1,550.8,IF(L692=2,426.38,IF(L692=3,342.14,IF(L692=4,181.44,IF(L692=5,168.48,IF(L692=6,155.52,IF(L692=7,148.5,IF(L692=8,144,0))))))))+IF(L692&lt;=8,0,IF(L692&lt;=16,137.7,IF(L692&lt;=24,108,IF(L692&lt;=32,80.1,IF(L692&lt;=36,52.2,0)))))-IF(L692&lt;=8,0,IF(L692&lt;=16,(L692-9)*2.754,IF(L692&lt;=24,(L692-17)* 2.754,IF(L692&lt;=32,(L692-25)* 2.754,IF(L692&lt;=36,(L692-33)*2.754,0))))),0)+IF(F692="PČ",IF(L692=1,449,IF(L692=2,314.6,IF(L692=3,238,IF(L692=4,172,IF(L692=5,159,IF(L692=6,145,IF(L692=7,132,IF(L692=8,119,0))))))))+IF(L692&lt;=8,0,IF(L692&lt;=16,88,IF(L692&lt;=24,55,IF(L692&lt;=32,22,0))))-IF(L692&lt;=8,0,IF(L692&lt;=16,(L692-9)*2.245,IF(L692&lt;=24,(L692-17)*2.245,IF(L692&lt;=32,(L692-25)*2.245,0)))),0)+IF(F692="PČneol",IF(L692=1,85,IF(L692=2,64.61,IF(L692=3,50.76,IF(L692=4,16.25,IF(L692=5,15,IF(L692=6,13.75,IF(L692=7,12.5,IF(L692=8,11.25,0))))))))+IF(L692&lt;=8,0,IF(L692&lt;=16,9,0))-IF(L692&lt;=8,0,IF(L692&lt;=16,(L692-9)*0.425,0)),0)+IF(F692="PŽ",IF(L692=1,85,IF(L692=2,59.5,IF(L692=3,45,IF(L692=4,32.5,IF(L692=5,30,IF(L692=6,27.5,IF(L692=7,25,IF(L692=8,22.5,0))))))))+IF(L692&lt;=8,0,IF(L692&lt;=16,19,IF(L692&lt;=24,13,IF(L692&lt;=32,8,0))))-IF(L692&lt;=8,0,IF(L692&lt;=16,(L692-9)*0.425,IF(L692&lt;=24,(L692-17)*0.425,IF(L692&lt;=32,(L692-25)*0.425,0)))),0)+IF(F692="EČ",IF(L692=1,204,IF(L692=2,156.24,IF(L692=3,123.84,IF(L692=4,72,IF(L692=5,66,IF(L692=6,60,IF(L692=7,54,IF(L692=8,48,0))))))))+IF(L692&lt;=8,0,IF(L692&lt;=16,40,IF(L692&lt;=24,25,0)))-IF(L692&lt;=8,0,IF(L692&lt;=16,(L692-9)*1.02,IF(L692&lt;=24,(L692-17)*1.02,0))),0)+IF(F692="EČneol",IF(L692=1,68,IF(L692=2,51.69,IF(L692=3,40.61,IF(L692=4,13,IF(L692=5,12,IF(L692=6,11,IF(L692=7,10,IF(L692=8,9,0)))))))))+IF(F692="EŽ",IF(L692=1,68,IF(L692=2,47.6,IF(L692=3,36,IF(L692=4,18,IF(L692=5,16.5,IF(L692=6,15,IF(L692=7,13.5,IF(L692=8,12,0))))))))+IF(L692&lt;=8,0,IF(L692&lt;=16,10,IF(L692&lt;=24,6,0)))-IF(L692&lt;=8,0,IF(L692&lt;=16,(L692-9)*0.34,IF(L692&lt;=24,(L692-17)*0.34,0))),0)+IF(F692="PT",IF(L692=1,68,IF(L692=2,52.08,IF(L692=3,41.28,IF(L692=4,24,IF(L692=5,22,IF(L692=6,20,IF(L692=7,18,IF(L692=8,16,0))))))))+IF(L692&lt;=8,0,IF(L692&lt;=16,13,IF(L692&lt;=24,9,IF(L692&lt;=32,4,0))))-IF(L692&lt;=8,0,IF(L692&lt;=16,(L692-9)*0.34,IF(L692&lt;=24,(L692-17)*0.34,IF(L692&lt;=32,(L692-25)*0.34,0)))),0)+IF(F692="JOŽ",IF(L692=1,85,IF(L692=2,59.5,IF(L692=3,45,IF(L692=4,32.5,IF(L692=5,30,IF(L692=6,27.5,IF(L692=7,25,IF(L692=8,22.5,0))))))))+IF(L692&lt;=8,0,IF(L692&lt;=16,19,IF(L692&lt;=24,13,0)))-IF(L692&lt;=8,0,IF(L692&lt;=16,(L692-9)*0.425,IF(L692&lt;=24,(L692-17)*0.425,0))),0)+IF(F692="JPČ",IF(L692=1,68,IF(L692=2,47.6,IF(L692=3,36,IF(L692=4,26,IF(L692=5,24,IF(L692=6,22,IF(L692=7,20,IF(L692=8,18,0))))))))+IF(L692&lt;=8,0,IF(L692&lt;=16,13,IF(L692&lt;=24,9,0)))-IF(L692&lt;=8,0,IF(L692&lt;=16,(L692-9)*0.34,IF(L692&lt;=24,(L692-17)*0.34,0))),0)+IF(F692="JEČ",IF(L692=1,34,IF(L692=2,26.04,IF(L692=3,20.6,IF(L692=4,12,IF(L692=5,11,IF(L692=6,10,IF(L692=7,9,IF(L692=8,8,0))))))))+IF(L692&lt;=8,0,IF(L692&lt;=16,6,0))-IF(L692&lt;=8,0,IF(L692&lt;=16,(L692-9)*0.17,0)),0)+IF(F692="JEOF",IF(L692=1,34,IF(L692=2,26.04,IF(L692=3,20.6,IF(L692=4,12,IF(L692=5,11,IF(L692=6,10,IF(L692=7,9,IF(L692=8,8,0))))))))+IF(L692&lt;=8,0,IF(L692&lt;=16,6,0))-IF(L692&lt;=8,0,IF(L692&lt;=16,(L692-9)*0.17,0)),0)+IF(F692="JnPČ",IF(L692=1,51,IF(L692=2,35.7,IF(L692=3,27,IF(L692=4,19.5,IF(L692=5,18,IF(L692=6,16.5,IF(L692=7,15,IF(L692=8,13.5,0))))))))+IF(L692&lt;=8,0,IF(L692&lt;=16,10,0))-IF(L692&lt;=8,0,IF(L692&lt;=16,(L692-9)*0.255,0)),0)+IF(F692="JnEČ",IF(L692=1,25.5,IF(L692=2,19.53,IF(L692=3,15.48,IF(L692=4,9,IF(L692=5,8.25,IF(L692=6,7.5,IF(L692=7,6.75,IF(L692=8,6,0))))))))+IF(L692&lt;=8,0,IF(L692&lt;=16,5,0))-IF(L692&lt;=8,0,IF(L692&lt;=16,(L692-9)*0.1275,0)),0)+IF(F692="JčPČ",IF(L692=1,21.25,IF(L692=2,14.5,IF(L692=3,11.5,IF(L692=4,7,IF(L692=5,6.5,IF(L692=6,6,IF(L692=7,5.5,IF(L692=8,5,0))))))))+IF(L692&lt;=8,0,IF(L692&lt;=16,4,0))-IF(L692&lt;=8,0,IF(L692&lt;=16,(L692-9)*0.10625,0)),0)+IF(F692="JčEČ",IF(L692=1,17,IF(L692=2,13.02,IF(L692=3,10.32,IF(L692=4,6,IF(L692=5,5.5,IF(L692=6,5,IF(L692=7,4.5,IF(L692=8,4,0))))))))+IF(L692&lt;=8,0,IF(L692&lt;=16,3,0))-IF(L692&lt;=8,0,IF(L692&lt;=16,(L692-9)*0.085,0)),0)+IF(F692="NEAK",IF(L692=1,11.48,IF(L692=2,8.79,IF(L692=3,6.97,IF(L692=4,4.05,IF(L692=5,3.71,IF(L692=6,3.38,IF(L692=7,3.04,IF(L692=8,2.7,0))))))))+IF(L692&lt;=8,0,IF(L692&lt;=16,2,IF(L692&lt;=24,1.3,0)))-IF(L692&lt;=8,0,IF(L692&lt;=16,(L692-9)*0.0574,IF(L692&lt;=24,(L692-17)*0.0574,0))),0))*IF(L692&lt;0,1,IF(OR(F692="PČ",F692="PŽ",F692="PT"),IF(J692&lt;32,J692/32,1),1))* IF(L692&lt;0,1,IF(OR(F692="EČ",F692="EŽ",F692="JOŽ",F692="JPČ",F692="NEAK"),IF(J692&lt;24,J692/24,1),1))*IF(L692&lt;0,1,IF(OR(F692="PČneol",F692="JEČ",F692="JEOF",F692="JnPČ",F692="JnEČ",F692="JčPČ",F692="JčEČ"),IF(J692&lt;16,J692/16,1),1))*IF(L692&lt;0,1,IF(F692="EČneol",IF(J692&lt;8,J692/8,1),1))</f>
        <v>11</v>
      </c>
      <c r="O692" s="9">
        <f t="shared" ref="O692:O695" si="372">IF(F692="OŽ",N692,IF(H692="Ne",IF(J692*0.3&lt;J692-L692,N692,0),IF(J692*0.1&lt;J692-L692,N692,0)))</f>
        <v>11</v>
      </c>
      <c r="P692" s="4">
        <f t="shared" ref="P692:P695" si="373">IF(O692=0,0,IF(F692="OŽ",IF(L692&gt;35,0,IF(J692&gt;35,(36-L692)*1.836,((36-L692)-(36-J692))*1.836)),0)+IF(F692="PČ",IF(L692&gt;31,0,IF(J692&gt;31,(32-L692)*1.347,((32-L692)-(32-J692))*1.347)),0)+ IF(F692="PČneol",IF(L692&gt;15,0,IF(J692&gt;15,(16-L692)*0.255,((16-L692)-(16-J692))*0.255)),0)+IF(F692="PŽ",IF(L692&gt;31,0,IF(J692&gt;31,(32-L692)*0.255,((32-L692)-(32-J692))*0.255)),0)+IF(F692="EČ",IF(L692&gt;23,0,IF(J692&gt;23,(24-L692)*0.612,((24-L692)-(24-J692))*0.612)),0)+IF(F692="EČneol",IF(L692&gt;7,0,IF(J692&gt;7,(8-L692)*0.204,((8-L692)-(8-J692))*0.204)),0)+IF(F692="EŽ",IF(L692&gt;23,0,IF(J692&gt;23,(24-L692)*0.204,((24-L692)-(24-J692))*0.204)),0)+IF(F692="PT",IF(L692&gt;31,0,IF(J692&gt;31,(32-L692)*0.204,((32-L692)-(32-J692))*0.204)),0)+IF(F692="JOŽ",IF(L692&gt;23,0,IF(J692&gt;23,(24-L692)*0.255,((24-L692)-(24-J692))*0.255)),0)+IF(F692="JPČ",IF(L692&gt;23,0,IF(J692&gt;23,(24-L692)*0.204,((24-L692)-(24-J692))*0.204)),0)+IF(F692="JEČ",IF(L692&gt;15,0,IF(J692&gt;15,(16-L692)*0.102,((16-L692)-(16-J692))*0.102)),0)+IF(F692="JEOF",IF(L692&gt;15,0,IF(J692&gt;15,(16-L692)*0.102,((16-L692)-(16-J692))*0.102)),0)+IF(F692="JnPČ",IF(L692&gt;15,0,IF(J692&gt;15,(16-L692)*0.153,((16-L692)-(16-J692))*0.153)),0)+IF(F692="JnEČ",IF(L692&gt;15,0,IF(J692&gt;15,(16-L692)*0.0765,((16-L692)-(16-J692))*0.0765)),0)+IF(F692="JčPČ",IF(L692&gt;15,0,IF(J692&gt;15,(16-L692)*0.06375,((16-L692)-(16-J692))*0.06375)),0)+IF(F692="JčEČ",IF(L692&gt;15,0,IF(J692&gt;15,(16-L692)*0.051,((16-L692)-(16-J692))*0.051)),0)+IF(F692="NEAK",IF(L692&gt;23,0,IF(J692&gt;23,(24-L692)*0.03444,((24-L692)-(24-J692))*0.03444)),0))</f>
        <v>1.1219999999999999</v>
      </c>
      <c r="Q692" s="11">
        <f t="shared" ref="Q692:Q695" si="374">IF(ISERROR(P692*100/N692),0,(P692*100/N692))</f>
        <v>10.199999999999999</v>
      </c>
      <c r="R692" s="10">
        <f t="shared" ref="R692:R695" si="375">IF(Q692&lt;=30,O692+P692,O692+O692*0.3)*IF(G692=1,0.4,IF(G692=2,0.75,IF(G692="1 (kas 4 m. 1 k. nerengiamos)",0.52,1)))*IF(D692="olimpinė",1,IF(M692="Ne",0.5,1))*IF(OR(A$5="Lietuvos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federacija"),IF(OR(J692&lt;8,K692&lt;16),0,1),1)*E692*IF(I692&lt;=1,1,1/I692)*IF(OR(A$5="Lietuvos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9.6976000000000013</v>
      </c>
    </row>
    <row r="693" spans="1:18" s="8" customFormat="1">
      <c r="A693" s="63">
        <v>2</v>
      </c>
      <c r="B693" s="63" t="s">
        <v>79</v>
      </c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3">
        <f t="shared" si="371"/>
        <v>0</v>
      </c>
      <c r="O693" s="9">
        <f t="shared" si="372"/>
        <v>0</v>
      </c>
      <c r="P693" s="4">
        <f t="shared" si="373"/>
        <v>0</v>
      </c>
      <c r="Q693" s="11">
        <f t="shared" si="374"/>
        <v>0</v>
      </c>
      <c r="R693" s="10">
        <f t="shared" si="375"/>
        <v>0</v>
      </c>
    </row>
    <row r="694" spans="1:18" s="8" customFormat="1">
      <c r="A694" s="63">
        <v>3</v>
      </c>
      <c r="B694" s="63" t="s">
        <v>209</v>
      </c>
      <c r="C694" s="63" t="s">
        <v>29</v>
      </c>
      <c r="D694" s="63" t="s">
        <v>30</v>
      </c>
      <c r="E694" s="63">
        <v>2</v>
      </c>
      <c r="F694" s="63" t="s">
        <v>108</v>
      </c>
      <c r="G694" s="63">
        <v>1</v>
      </c>
      <c r="H694" s="63" t="s">
        <v>32</v>
      </c>
      <c r="I694" s="63"/>
      <c r="J694" s="63">
        <v>53</v>
      </c>
      <c r="K694" s="63">
        <v>31</v>
      </c>
      <c r="L694" s="63">
        <v>36</v>
      </c>
      <c r="M694" s="63" t="s">
        <v>32</v>
      </c>
      <c r="N694" s="3">
        <f t="shared" si="371"/>
        <v>0</v>
      </c>
      <c r="O694" s="9">
        <f t="shared" si="372"/>
        <v>0</v>
      </c>
      <c r="P694" s="4">
        <f t="shared" si="373"/>
        <v>0</v>
      </c>
      <c r="Q694" s="11">
        <f t="shared" si="374"/>
        <v>0</v>
      </c>
      <c r="R694" s="10">
        <f t="shared" si="375"/>
        <v>0</v>
      </c>
    </row>
    <row r="695" spans="1:18" s="8" customFormat="1">
      <c r="A695" s="63">
        <v>4</v>
      </c>
      <c r="B695" s="63" t="s">
        <v>210</v>
      </c>
      <c r="C695" s="12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3">
        <f t="shared" si="371"/>
        <v>0</v>
      </c>
      <c r="O695" s="9">
        <f t="shared" si="372"/>
        <v>0</v>
      </c>
      <c r="P695" s="4">
        <f t="shared" si="373"/>
        <v>0</v>
      </c>
      <c r="Q695" s="11">
        <f t="shared" si="374"/>
        <v>0</v>
      </c>
      <c r="R695" s="10">
        <f t="shared" si="375"/>
        <v>0</v>
      </c>
    </row>
    <row r="696" spans="1:18" s="8" customFormat="1">
      <c r="A696" s="75" t="s">
        <v>36</v>
      </c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7"/>
      <c r="R696" s="10">
        <f>SUM(R692:R695)</f>
        <v>9.6976000000000013</v>
      </c>
    </row>
    <row r="697" spans="1:18" s="8" customFormat="1" ht="15.75">
      <c r="A697" s="24" t="s">
        <v>305</v>
      </c>
      <c r="B697" s="24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6"/>
    </row>
    <row r="698" spans="1:18" s="8" customFormat="1">
      <c r="A698" s="49" t="s">
        <v>48</v>
      </c>
      <c r="B698" s="49"/>
      <c r="C698" s="49"/>
      <c r="D698" s="49"/>
      <c r="E698" s="49"/>
      <c r="F698" s="49"/>
      <c r="G698" s="49"/>
      <c r="H698" s="49"/>
      <c r="I698" s="49"/>
      <c r="J698" s="15"/>
      <c r="K698" s="15"/>
      <c r="L698" s="15"/>
      <c r="M698" s="15"/>
      <c r="N698" s="15"/>
      <c r="O698" s="15"/>
      <c r="P698" s="15"/>
      <c r="Q698" s="15"/>
      <c r="R698" s="16"/>
    </row>
    <row r="699" spans="1:18" s="8" customFormat="1">
      <c r="A699" s="49"/>
      <c r="B699" s="49"/>
      <c r="C699" s="49"/>
      <c r="D699" s="49"/>
      <c r="E699" s="49"/>
      <c r="F699" s="49"/>
      <c r="G699" s="49"/>
      <c r="H699" s="49"/>
      <c r="I699" s="49"/>
      <c r="J699" s="15"/>
      <c r="K699" s="15"/>
      <c r="L699" s="15"/>
      <c r="M699" s="15"/>
      <c r="N699" s="15"/>
      <c r="O699" s="15"/>
      <c r="P699" s="15"/>
      <c r="Q699" s="15"/>
      <c r="R699" s="16"/>
    </row>
    <row r="700" spans="1:18" s="8" customFormat="1">
      <c r="A700" s="69" t="s">
        <v>306</v>
      </c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59"/>
    </row>
    <row r="701" spans="1:18" s="8" customFormat="1" ht="18">
      <c r="A701" s="71" t="s">
        <v>27</v>
      </c>
      <c r="B701" s="72"/>
      <c r="C701" s="72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9"/>
    </row>
    <row r="702" spans="1:18" s="8" customFormat="1">
      <c r="A702" s="73" t="s">
        <v>307</v>
      </c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59"/>
    </row>
    <row r="703" spans="1:18" s="8" customFormat="1">
      <c r="A703" s="63">
        <v>1</v>
      </c>
      <c r="B703" s="63" t="s">
        <v>86</v>
      </c>
      <c r="C703" s="63" t="s">
        <v>42</v>
      </c>
      <c r="D703" s="63" t="s">
        <v>30</v>
      </c>
      <c r="E703" s="63">
        <v>2</v>
      </c>
      <c r="F703" s="63" t="s">
        <v>108</v>
      </c>
      <c r="G703" s="63">
        <v>1</v>
      </c>
      <c r="H703" s="63" t="s">
        <v>215</v>
      </c>
      <c r="I703" s="63"/>
      <c r="J703" s="63">
        <v>55</v>
      </c>
      <c r="K703" s="63">
        <v>32</v>
      </c>
      <c r="L703" s="63">
        <v>9</v>
      </c>
      <c r="M703" s="63" t="s">
        <v>32</v>
      </c>
      <c r="N703" s="3">
        <f t="shared" ref="N703:N706" si="376">(IF(F703="OŽ",IF(L703=1,550.8,IF(L703=2,426.38,IF(L703=3,342.14,IF(L703=4,181.44,IF(L703=5,168.48,IF(L703=6,155.52,IF(L703=7,148.5,IF(L703=8,144,0))))))))+IF(L703&lt;=8,0,IF(L703&lt;=16,137.7,IF(L703&lt;=24,108,IF(L703&lt;=32,80.1,IF(L703&lt;=36,52.2,0)))))-IF(L703&lt;=8,0,IF(L703&lt;=16,(L703-9)*2.754,IF(L703&lt;=24,(L703-17)* 2.754,IF(L703&lt;=32,(L703-25)* 2.754,IF(L703&lt;=36,(L703-33)*2.754,0))))),0)+IF(F703="PČ",IF(L703=1,449,IF(L703=2,314.6,IF(L703=3,238,IF(L703=4,172,IF(L703=5,159,IF(L703=6,145,IF(L703=7,132,IF(L703=8,119,0))))))))+IF(L703&lt;=8,0,IF(L703&lt;=16,88,IF(L703&lt;=24,55,IF(L703&lt;=32,22,0))))-IF(L703&lt;=8,0,IF(L703&lt;=16,(L703-9)*2.245,IF(L703&lt;=24,(L703-17)*2.245,IF(L703&lt;=32,(L703-25)*2.245,0)))),0)+IF(F703="PČneol",IF(L703=1,85,IF(L703=2,64.61,IF(L703=3,50.76,IF(L703=4,16.25,IF(L703=5,15,IF(L703=6,13.75,IF(L703=7,12.5,IF(L703=8,11.25,0))))))))+IF(L703&lt;=8,0,IF(L703&lt;=16,9,0))-IF(L703&lt;=8,0,IF(L703&lt;=16,(L703-9)*0.425,0)),0)+IF(F703="PŽ",IF(L703=1,85,IF(L703=2,59.5,IF(L703=3,45,IF(L703=4,32.5,IF(L703=5,30,IF(L703=6,27.5,IF(L703=7,25,IF(L703=8,22.5,0))))))))+IF(L703&lt;=8,0,IF(L703&lt;=16,19,IF(L703&lt;=24,13,IF(L703&lt;=32,8,0))))-IF(L703&lt;=8,0,IF(L703&lt;=16,(L703-9)*0.425,IF(L703&lt;=24,(L703-17)*0.425,IF(L703&lt;=32,(L703-25)*0.425,0)))),0)+IF(F703="EČ",IF(L703=1,204,IF(L703=2,156.24,IF(L703=3,123.84,IF(L703=4,72,IF(L703=5,66,IF(L703=6,60,IF(L703=7,54,IF(L703=8,48,0))))))))+IF(L703&lt;=8,0,IF(L703&lt;=16,40,IF(L703&lt;=24,25,0)))-IF(L703&lt;=8,0,IF(L703&lt;=16,(L703-9)*1.02,IF(L703&lt;=24,(L703-17)*1.02,0))),0)+IF(F703="EČneol",IF(L703=1,68,IF(L703=2,51.69,IF(L703=3,40.61,IF(L703=4,13,IF(L703=5,12,IF(L703=6,11,IF(L703=7,10,IF(L703=8,9,0)))))))))+IF(F703="EŽ",IF(L703=1,68,IF(L703=2,47.6,IF(L703=3,36,IF(L703=4,18,IF(L703=5,16.5,IF(L703=6,15,IF(L703=7,13.5,IF(L703=8,12,0))))))))+IF(L703&lt;=8,0,IF(L703&lt;=16,10,IF(L703&lt;=24,6,0)))-IF(L703&lt;=8,0,IF(L703&lt;=16,(L703-9)*0.34,IF(L703&lt;=24,(L703-17)*0.34,0))),0)+IF(F703="PT",IF(L703=1,68,IF(L703=2,52.08,IF(L703=3,41.28,IF(L703=4,24,IF(L703=5,22,IF(L703=6,20,IF(L703=7,18,IF(L703=8,16,0))))))))+IF(L703&lt;=8,0,IF(L703&lt;=16,13,IF(L703&lt;=24,9,IF(L703&lt;=32,4,0))))-IF(L703&lt;=8,0,IF(L703&lt;=16,(L703-9)*0.34,IF(L703&lt;=24,(L703-17)*0.34,IF(L703&lt;=32,(L703-25)*0.34,0)))),0)+IF(F703="JOŽ",IF(L703=1,85,IF(L703=2,59.5,IF(L703=3,45,IF(L703=4,32.5,IF(L703=5,30,IF(L703=6,27.5,IF(L703=7,25,IF(L703=8,22.5,0))))))))+IF(L703&lt;=8,0,IF(L703&lt;=16,19,IF(L703&lt;=24,13,0)))-IF(L703&lt;=8,0,IF(L703&lt;=16,(L703-9)*0.425,IF(L703&lt;=24,(L703-17)*0.425,0))),0)+IF(F703="JPČ",IF(L703=1,68,IF(L703=2,47.6,IF(L703=3,36,IF(L703=4,26,IF(L703=5,24,IF(L703=6,22,IF(L703=7,20,IF(L703=8,18,0))))))))+IF(L703&lt;=8,0,IF(L703&lt;=16,13,IF(L703&lt;=24,9,0)))-IF(L703&lt;=8,0,IF(L703&lt;=16,(L703-9)*0.34,IF(L703&lt;=24,(L703-17)*0.34,0))),0)+IF(F703="JEČ",IF(L703=1,34,IF(L703=2,26.04,IF(L703=3,20.6,IF(L703=4,12,IF(L703=5,11,IF(L703=6,10,IF(L703=7,9,IF(L703=8,8,0))))))))+IF(L703&lt;=8,0,IF(L703&lt;=16,6,0))-IF(L703&lt;=8,0,IF(L703&lt;=16,(L703-9)*0.17,0)),0)+IF(F703="JEOF",IF(L703=1,34,IF(L703=2,26.04,IF(L703=3,20.6,IF(L703=4,12,IF(L703=5,11,IF(L703=6,10,IF(L703=7,9,IF(L703=8,8,0))))))))+IF(L703&lt;=8,0,IF(L703&lt;=16,6,0))-IF(L703&lt;=8,0,IF(L703&lt;=16,(L703-9)*0.17,0)),0)+IF(F703="JnPČ",IF(L703=1,51,IF(L703=2,35.7,IF(L703=3,27,IF(L703=4,19.5,IF(L703=5,18,IF(L703=6,16.5,IF(L703=7,15,IF(L703=8,13.5,0))))))))+IF(L703&lt;=8,0,IF(L703&lt;=16,10,0))-IF(L703&lt;=8,0,IF(L703&lt;=16,(L703-9)*0.255,0)),0)+IF(F703="JnEČ",IF(L703=1,25.5,IF(L703=2,19.53,IF(L703=3,15.48,IF(L703=4,9,IF(L703=5,8.25,IF(L703=6,7.5,IF(L703=7,6.75,IF(L703=8,6,0))))))))+IF(L703&lt;=8,0,IF(L703&lt;=16,5,0))-IF(L703&lt;=8,0,IF(L703&lt;=16,(L703-9)*0.1275,0)),0)+IF(F703="JčPČ",IF(L703=1,21.25,IF(L703=2,14.5,IF(L703=3,11.5,IF(L703=4,7,IF(L703=5,6.5,IF(L703=6,6,IF(L703=7,5.5,IF(L703=8,5,0))))))))+IF(L703&lt;=8,0,IF(L703&lt;=16,4,0))-IF(L703&lt;=8,0,IF(L703&lt;=16,(L703-9)*0.10625,0)),0)+IF(F703="JčEČ",IF(L703=1,17,IF(L703=2,13.02,IF(L703=3,10.32,IF(L703=4,6,IF(L703=5,5.5,IF(L703=6,5,IF(L703=7,4.5,IF(L703=8,4,0))))))))+IF(L703&lt;=8,0,IF(L703&lt;=16,3,0))-IF(L703&lt;=8,0,IF(L703&lt;=16,(L703-9)*0.085,0)),0)+IF(F703="NEAK",IF(L703=1,11.48,IF(L703=2,8.79,IF(L703=3,6.97,IF(L703=4,4.05,IF(L703=5,3.71,IF(L703=6,3.38,IF(L703=7,3.04,IF(L703=8,2.7,0))))))))+IF(L703&lt;=8,0,IF(L703&lt;=16,2,IF(L703&lt;=24,1.3,0)))-IF(L703&lt;=8,0,IF(L703&lt;=16,(L703-9)*0.0574,IF(L703&lt;=24,(L703-17)*0.0574,0))),0))*IF(L703&lt;0,1,IF(OR(F703="PČ",F703="PŽ",F703="PT"),IF(J703&lt;32,J703/32,1),1))* IF(L703&lt;0,1,IF(OR(F703="EČ",F703="EŽ",F703="JOŽ",F703="JPČ",F703="NEAK"),IF(J703&lt;24,J703/24,1),1))*IF(L703&lt;0,1,IF(OR(F703="PČneol",F703="JEČ",F703="JEOF",F703="JnPČ",F703="JnEČ",F703="JčPČ",F703="JčEČ"),IF(J703&lt;16,J703/16,1),1))*IF(L703&lt;0,1,IF(F703="EČneol",IF(J703&lt;8,J703/8,1),1))</f>
        <v>6</v>
      </c>
      <c r="O703" s="9">
        <f t="shared" ref="O703:O706" si="377">IF(F703="OŽ",N703,IF(H703="Ne",IF(J703*0.3&lt;J703-L703,N703,0),IF(J703*0.1&lt;J703-L703,N703,0)))</f>
        <v>6</v>
      </c>
      <c r="P703" s="4">
        <f t="shared" ref="P703:P706" si="378">IF(O703=0,0,IF(F703="OŽ",IF(L703&gt;35,0,IF(J703&gt;35,(36-L703)*1.836,((36-L703)-(36-J703))*1.836)),0)+IF(F703="PČ",IF(L703&gt;31,0,IF(J703&gt;31,(32-L703)*1.347,((32-L703)-(32-J703))*1.347)),0)+ IF(F703="PČneol",IF(L703&gt;15,0,IF(J703&gt;15,(16-L703)*0.255,((16-L703)-(16-J703))*0.255)),0)+IF(F703="PŽ",IF(L703&gt;31,0,IF(J703&gt;31,(32-L703)*0.255,((32-L703)-(32-J703))*0.255)),0)+IF(F703="EČ",IF(L703&gt;23,0,IF(J703&gt;23,(24-L703)*0.612,((24-L703)-(24-J703))*0.612)),0)+IF(F703="EČneol",IF(L703&gt;7,0,IF(J703&gt;7,(8-L703)*0.204,((8-L703)-(8-J703))*0.204)),0)+IF(F703="EŽ",IF(L703&gt;23,0,IF(J703&gt;23,(24-L703)*0.204,((24-L703)-(24-J703))*0.204)),0)+IF(F703="PT",IF(L703&gt;31,0,IF(J703&gt;31,(32-L703)*0.204,((32-L703)-(32-J703))*0.204)),0)+IF(F703="JOŽ",IF(L703&gt;23,0,IF(J703&gt;23,(24-L703)*0.255,((24-L703)-(24-J703))*0.255)),0)+IF(F703="JPČ",IF(L703&gt;23,0,IF(J703&gt;23,(24-L703)*0.204,((24-L703)-(24-J703))*0.204)),0)+IF(F703="JEČ",IF(L703&gt;15,0,IF(J703&gt;15,(16-L703)*0.102,((16-L703)-(16-J703))*0.102)),0)+IF(F703="JEOF",IF(L703&gt;15,0,IF(J703&gt;15,(16-L703)*0.102,((16-L703)-(16-J703))*0.102)),0)+IF(F703="JnPČ",IF(L703&gt;15,0,IF(J703&gt;15,(16-L703)*0.153,((16-L703)-(16-J703))*0.153)),0)+IF(F703="JnEČ",IF(L703&gt;15,0,IF(J703&gt;15,(16-L703)*0.0765,((16-L703)-(16-J703))*0.0765)),0)+IF(F703="JčPČ",IF(L703&gt;15,0,IF(J703&gt;15,(16-L703)*0.06375,((16-L703)-(16-J703))*0.06375)),0)+IF(F703="JčEČ",IF(L703&gt;15,0,IF(J703&gt;15,(16-L703)*0.051,((16-L703)-(16-J703))*0.051)),0)+IF(F703="NEAK",IF(L703&gt;23,0,IF(J703&gt;23,(24-L703)*0.03444,((24-L703)-(24-J703))*0.03444)),0))</f>
        <v>0.71399999999999997</v>
      </c>
      <c r="Q703" s="11">
        <f t="shared" ref="Q703:Q706" si="379">IF(ISERROR(P703*100/N703),0,(P703*100/N703))</f>
        <v>11.899999999999999</v>
      </c>
      <c r="R703" s="10">
        <f t="shared" ref="R703:R706" si="380">IF(Q703&lt;=30,O703+P703,O703+O703*0.3)*IF(G703=1,0.4,IF(G703=2,0.75,IF(G703="1 (kas 4 m. 1 k. nerengiamos)",0.52,1)))*IF(D703="olimpinė",1,IF(M703="Ne",0.5,1))*IF(OR(A$5="Lietuvos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federacija"),IF(OR(J703&lt;8,K703&lt;16),0,1),1)*E703*IF(I703&lt;=1,1,1/I703)*IF(OR(A$5="Lietuvos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5.3712000000000009</v>
      </c>
    </row>
    <row r="704" spans="1:18" s="8" customFormat="1">
      <c r="A704" s="63">
        <v>2</v>
      </c>
      <c r="B704" s="63" t="s">
        <v>264</v>
      </c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3">
        <f t="shared" si="376"/>
        <v>0</v>
      </c>
      <c r="O704" s="9">
        <f t="shared" si="377"/>
        <v>0</v>
      </c>
      <c r="P704" s="4">
        <f t="shared" si="378"/>
        <v>0</v>
      </c>
      <c r="Q704" s="11">
        <f t="shared" si="379"/>
        <v>0</v>
      </c>
      <c r="R704" s="10">
        <f t="shared" si="380"/>
        <v>0</v>
      </c>
    </row>
    <row r="705" spans="1:18" s="8" customFormat="1">
      <c r="A705" s="63">
        <v>3</v>
      </c>
      <c r="B705" s="63" t="s">
        <v>308</v>
      </c>
      <c r="C705" s="63" t="s">
        <v>42</v>
      </c>
      <c r="D705" s="63" t="s">
        <v>30</v>
      </c>
      <c r="E705" s="63">
        <v>2</v>
      </c>
      <c r="F705" s="63" t="s">
        <v>108</v>
      </c>
      <c r="G705" s="63">
        <v>1</v>
      </c>
      <c r="H705" s="63" t="s">
        <v>215</v>
      </c>
      <c r="I705" s="63"/>
      <c r="J705" s="63">
        <v>55</v>
      </c>
      <c r="K705" s="63">
        <v>32</v>
      </c>
      <c r="L705" s="63">
        <v>27</v>
      </c>
      <c r="M705" s="63" t="s">
        <v>32</v>
      </c>
      <c r="N705" s="3">
        <f t="shared" si="376"/>
        <v>0</v>
      </c>
      <c r="O705" s="9">
        <f t="shared" si="377"/>
        <v>0</v>
      </c>
      <c r="P705" s="4">
        <f t="shared" si="378"/>
        <v>0</v>
      </c>
      <c r="Q705" s="11">
        <f t="shared" si="379"/>
        <v>0</v>
      </c>
      <c r="R705" s="10">
        <f t="shared" si="380"/>
        <v>0</v>
      </c>
    </row>
    <row r="706" spans="1:18" s="8" customFormat="1">
      <c r="A706" s="63">
        <v>4</v>
      </c>
      <c r="B706" s="63" t="s">
        <v>309</v>
      </c>
      <c r="C706" s="12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3">
        <f t="shared" si="376"/>
        <v>0</v>
      </c>
      <c r="O706" s="9">
        <f t="shared" si="377"/>
        <v>0</v>
      </c>
      <c r="P706" s="4">
        <f t="shared" si="378"/>
        <v>0</v>
      </c>
      <c r="Q706" s="11">
        <f t="shared" si="379"/>
        <v>0</v>
      </c>
      <c r="R706" s="10">
        <f t="shared" si="380"/>
        <v>0</v>
      </c>
    </row>
    <row r="707" spans="1:18" s="8" customFormat="1">
      <c r="A707" s="75" t="s">
        <v>36</v>
      </c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7"/>
      <c r="R707" s="10">
        <f>SUM(R703:R706)</f>
        <v>5.3712000000000009</v>
      </c>
    </row>
    <row r="708" spans="1:18" s="8" customFormat="1" ht="15.75">
      <c r="A708" s="24" t="s">
        <v>310</v>
      </c>
      <c r="B708" s="24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6"/>
    </row>
    <row r="709" spans="1:18" s="8" customFormat="1">
      <c r="A709" s="49" t="s">
        <v>48</v>
      </c>
      <c r="B709" s="49"/>
      <c r="C709" s="49"/>
      <c r="D709" s="49"/>
      <c r="E709" s="49"/>
      <c r="F709" s="49"/>
      <c r="G709" s="49"/>
      <c r="H709" s="49"/>
      <c r="I709" s="49"/>
      <c r="J709" s="15"/>
      <c r="K709" s="15"/>
      <c r="L709" s="15"/>
      <c r="M709" s="15"/>
      <c r="N709" s="15"/>
      <c r="O709" s="15"/>
      <c r="P709" s="15"/>
      <c r="Q709" s="15"/>
      <c r="R709" s="16"/>
    </row>
    <row r="710" spans="1:18" s="8" customFormat="1">
      <c r="A710" s="49"/>
      <c r="B710" s="49"/>
      <c r="C710" s="49"/>
      <c r="D710" s="49"/>
      <c r="E710" s="49"/>
      <c r="F710" s="49"/>
      <c r="G710" s="49"/>
      <c r="H710" s="49"/>
      <c r="I710" s="49"/>
      <c r="J710" s="15"/>
      <c r="K710" s="15"/>
      <c r="L710" s="15"/>
      <c r="M710" s="15"/>
      <c r="N710" s="15"/>
      <c r="O710" s="15"/>
      <c r="P710" s="15"/>
      <c r="Q710" s="15"/>
      <c r="R710" s="16"/>
    </row>
    <row r="711" spans="1:18" s="8" customFormat="1">
      <c r="A711" s="69" t="s">
        <v>311</v>
      </c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59"/>
    </row>
    <row r="712" spans="1:18" s="8" customFormat="1" ht="18">
      <c r="A712" s="71" t="s">
        <v>27</v>
      </c>
      <c r="B712" s="72"/>
      <c r="C712" s="72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9"/>
    </row>
    <row r="713" spans="1:18" s="8" customFormat="1">
      <c r="A713" s="73" t="s">
        <v>312</v>
      </c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59"/>
    </row>
    <row r="714" spans="1:18" s="8" customFormat="1">
      <c r="A714" s="63">
        <v>1</v>
      </c>
      <c r="B714" s="63" t="s">
        <v>146</v>
      </c>
      <c r="C714" s="63" t="s">
        <v>52</v>
      </c>
      <c r="D714" s="63" t="s">
        <v>30</v>
      </c>
      <c r="E714" s="63">
        <v>2</v>
      </c>
      <c r="F714" s="63" t="s">
        <v>108</v>
      </c>
      <c r="G714" s="63">
        <v>1</v>
      </c>
      <c r="H714" s="63" t="s">
        <v>32</v>
      </c>
      <c r="I714" s="63"/>
      <c r="J714" s="63">
        <v>32</v>
      </c>
      <c r="K714" s="63">
        <v>32</v>
      </c>
      <c r="L714" s="63">
        <v>19</v>
      </c>
      <c r="M714" s="63" t="s">
        <v>32</v>
      </c>
      <c r="N714" s="3">
        <f t="shared" ref="N714:N717" si="381">(IF(F714="OŽ",IF(L714=1,550.8,IF(L714=2,426.38,IF(L714=3,342.14,IF(L714=4,181.44,IF(L714=5,168.48,IF(L714=6,155.52,IF(L714=7,148.5,IF(L714=8,144,0))))))))+IF(L714&lt;=8,0,IF(L714&lt;=16,137.7,IF(L714&lt;=24,108,IF(L714&lt;=32,80.1,IF(L714&lt;=36,52.2,0)))))-IF(L714&lt;=8,0,IF(L714&lt;=16,(L714-9)*2.754,IF(L714&lt;=24,(L714-17)* 2.754,IF(L714&lt;=32,(L714-25)* 2.754,IF(L714&lt;=36,(L714-33)*2.754,0))))),0)+IF(F714="PČ",IF(L714=1,449,IF(L714=2,314.6,IF(L714=3,238,IF(L714=4,172,IF(L714=5,159,IF(L714=6,145,IF(L714=7,132,IF(L714=8,119,0))))))))+IF(L714&lt;=8,0,IF(L714&lt;=16,88,IF(L714&lt;=24,55,IF(L714&lt;=32,22,0))))-IF(L714&lt;=8,0,IF(L714&lt;=16,(L714-9)*2.245,IF(L714&lt;=24,(L714-17)*2.245,IF(L714&lt;=32,(L714-25)*2.245,0)))),0)+IF(F714="PČneol",IF(L714=1,85,IF(L714=2,64.61,IF(L714=3,50.76,IF(L714=4,16.25,IF(L714=5,15,IF(L714=6,13.75,IF(L714=7,12.5,IF(L714=8,11.25,0))))))))+IF(L714&lt;=8,0,IF(L714&lt;=16,9,0))-IF(L714&lt;=8,0,IF(L714&lt;=16,(L714-9)*0.425,0)),0)+IF(F714="PŽ",IF(L714=1,85,IF(L714=2,59.5,IF(L714=3,45,IF(L714=4,32.5,IF(L714=5,30,IF(L714=6,27.5,IF(L714=7,25,IF(L714=8,22.5,0))))))))+IF(L714&lt;=8,0,IF(L714&lt;=16,19,IF(L714&lt;=24,13,IF(L714&lt;=32,8,0))))-IF(L714&lt;=8,0,IF(L714&lt;=16,(L714-9)*0.425,IF(L714&lt;=24,(L714-17)*0.425,IF(L714&lt;=32,(L714-25)*0.425,0)))),0)+IF(F714="EČ",IF(L714=1,204,IF(L714=2,156.24,IF(L714=3,123.84,IF(L714=4,72,IF(L714=5,66,IF(L714=6,60,IF(L714=7,54,IF(L714=8,48,0))))))))+IF(L714&lt;=8,0,IF(L714&lt;=16,40,IF(L714&lt;=24,25,0)))-IF(L714&lt;=8,0,IF(L714&lt;=16,(L714-9)*1.02,IF(L714&lt;=24,(L714-17)*1.02,0))),0)+IF(F714="EČneol",IF(L714=1,68,IF(L714=2,51.69,IF(L714=3,40.61,IF(L714=4,13,IF(L714=5,12,IF(L714=6,11,IF(L714=7,10,IF(L714=8,9,0)))))))))+IF(F714="EŽ",IF(L714=1,68,IF(L714=2,47.6,IF(L714=3,36,IF(L714=4,18,IF(L714=5,16.5,IF(L714=6,15,IF(L714=7,13.5,IF(L714=8,12,0))))))))+IF(L714&lt;=8,0,IF(L714&lt;=16,10,IF(L714&lt;=24,6,0)))-IF(L714&lt;=8,0,IF(L714&lt;=16,(L714-9)*0.34,IF(L714&lt;=24,(L714-17)*0.34,0))),0)+IF(F714="PT",IF(L714=1,68,IF(L714=2,52.08,IF(L714=3,41.28,IF(L714=4,24,IF(L714=5,22,IF(L714=6,20,IF(L714=7,18,IF(L714=8,16,0))))))))+IF(L714&lt;=8,0,IF(L714&lt;=16,13,IF(L714&lt;=24,9,IF(L714&lt;=32,4,0))))-IF(L714&lt;=8,0,IF(L714&lt;=16,(L714-9)*0.34,IF(L714&lt;=24,(L714-17)*0.34,IF(L714&lt;=32,(L714-25)*0.34,0)))),0)+IF(F714="JOŽ",IF(L714=1,85,IF(L714=2,59.5,IF(L714=3,45,IF(L714=4,32.5,IF(L714=5,30,IF(L714=6,27.5,IF(L714=7,25,IF(L714=8,22.5,0))))))))+IF(L714&lt;=8,0,IF(L714&lt;=16,19,IF(L714&lt;=24,13,0)))-IF(L714&lt;=8,0,IF(L714&lt;=16,(L714-9)*0.425,IF(L714&lt;=24,(L714-17)*0.425,0))),0)+IF(F714="JPČ",IF(L714=1,68,IF(L714=2,47.6,IF(L714=3,36,IF(L714=4,26,IF(L714=5,24,IF(L714=6,22,IF(L714=7,20,IF(L714=8,18,0))))))))+IF(L714&lt;=8,0,IF(L714&lt;=16,13,IF(L714&lt;=24,9,0)))-IF(L714&lt;=8,0,IF(L714&lt;=16,(L714-9)*0.34,IF(L714&lt;=24,(L714-17)*0.34,0))),0)+IF(F714="JEČ",IF(L714=1,34,IF(L714=2,26.04,IF(L714=3,20.6,IF(L714=4,12,IF(L714=5,11,IF(L714=6,10,IF(L714=7,9,IF(L714=8,8,0))))))))+IF(L714&lt;=8,0,IF(L714&lt;=16,6,0))-IF(L714&lt;=8,0,IF(L714&lt;=16,(L714-9)*0.17,0)),0)+IF(F714="JEOF",IF(L714=1,34,IF(L714=2,26.04,IF(L714=3,20.6,IF(L714=4,12,IF(L714=5,11,IF(L714=6,10,IF(L714=7,9,IF(L714=8,8,0))))))))+IF(L714&lt;=8,0,IF(L714&lt;=16,6,0))-IF(L714&lt;=8,0,IF(L714&lt;=16,(L714-9)*0.17,0)),0)+IF(F714="JnPČ",IF(L714=1,51,IF(L714=2,35.7,IF(L714=3,27,IF(L714=4,19.5,IF(L714=5,18,IF(L714=6,16.5,IF(L714=7,15,IF(L714=8,13.5,0))))))))+IF(L714&lt;=8,0,IF(L714&lt;=16,10,0))-IF(L714&lt;=8,0,IF(L714&lt;=16,(L714-9)*0.255,0)),0)+IF(F714="JnEČ",IF(L714=1,25.5,IF(L714=2,19.53,IF(L714=3,15.48,IF(L714=4,9,IF(L714=5,8.25,IF(L714=6,7.5,IF(L714=7,6.75,IF(L714=8,6,0))))))))+IF(L714&lt;=8,0,IF(L714&lt;=16,5,0))-IF(L714&lt;=8,0,IF(L714&lt;=16,(L714-9)*0.1275,0)),0)+IF(F714="JčPČ",IF(L714=1,21.25,IF(L714=2,14.5,IF(L714=3,11.5,IF(L714=4,7,IF(L714=5,6.5,IF(L714=6,6,IF(L714=7,5.5,IF(L714=8,5,0))))))))+IF(L714&lt;=8,0,IF(L714&lt;=16,4,0))-IF(L714&lt;=8,0,IF(L714&lt;=16,(L714-9)*0.10625,0)),0)+IF(F714="JčEČ",IF(L714=1,17,IF(L714=2,13.02,IF(L714=3,10.32,IF(L714=4,6,IF(L714=5,5.5,IF(L714=6,5,IF(L714=7,4.5,IF(L714=8,4,0))))))))+IF(L714&lt;=8,0,IF(L714&lt;=16,3,0))-IF(L714&lt;=8,0,IF(L714&lt;=16,(L714-9)*0.085,0)),0)+IF(F714="NEAK",IF(L714=1,11.48,IF(L714=2,8.79,IF(L714=3,6.97,IF(L714=4,4.05,IF(L714=5,3.71,IF(L714=6,3.38,IF(L714=7,3.04,IF(L714=8,2.7,0))))))))+IF(L714&lt;=8,0,IF(L714&lt;=16,2,IF(L714&lt;=24,1.3,0)))-IF(L714&lt;=8,0,IF(L714&lt;=16,(L714-9)*0.0574,IF(L714&lt;=24,(L714-17)*0.0574,0))),0))*IF(L714&lt;0,1,IF(OR(F714="PČ",F714="PŽ",F714="PT"),IF(J714&lt;32,J714/32,1),1))* IF(L714&lt;0,1,IF(OR(F714="EČ",F714="EŽ",F714="JOŽ",F714="JPČ",F714="NEAK"),IF(J714&lt;24,J714/24,1),1))*IF(L714&lt;0,1,IF(OR(F714="PČneol",F714="JEČ",F714="JEOF",F714="JnPČ",F714="JnEČ",F714="JčPČ",F714="JčEČ"),IF(J714&lt;16,J714/16,1),1))*IF(L714&lt;0,1,IF(F714="EČneol",IF(J714&lt;8,J714/8,1),1))</f>
        <v>0</v>
      </c>
      <c r="O714" s="9">
        <f t="shared" ref="O714:O717" si="382">IF(F714="OŽ",N714,IF(H714="Ne",IF(J714*0.3&lt;J714-L714,N714,0),IF(J714*0.1&lt;J714-L714,N714,0)))</f>
        <v>0</v>
      </c>
      <c r="P714" s="4">
        <f t="shared" ref="P714:P717" si="383">IF(O714=0,0,IF(F714="OŽ",IF(L714&gt;35,0,IF(J714&gt;35,(36-L714)*1.836,((36-L714)-(36-J714))*1.836)),0)+IF(F714="PČ",IF(L714&gt;31,0,IF(J714&gt;31,(32-L714)*1.347,((32-L714)-(32-J714))*1.347)),0)+ IF(F714="PČneol",IF(L714&gt;15,0,IF(J714&gt;15,(16-L714)*0.255,((16-L714)-(16-J714))*0.255)),0)+IF(F714="PŽ",IF(L714&gt;31,0,IF(J714&gt;31,(32-L714)*0.255,((32-L714)-(32-J714))*0.255)),0)+IF(F714="EČ",IF(L714&gt;23,0,IF(J714&gt;23,(24-L714)*0.612,((24-L714)-(24-J714))*0.612)),0)+IF(F714="EČneol",IF(L714&gt;7,0,IF(J714&gt;7,(8-L714)*0.204,((8-L714)-(8-J714))*0.204)),0)+IF(F714="EŽ",IF(L714&gt;23,0,IF(J714&gt;23,(24-L714)*0.204,((24-L714)-(24-J714))*0.204)),0)+IF(F714="PT",IF(L714&gt;31,0,IF(J714&gt;31,(32-L714)*0.204,((32-L714)-(32-J714))*0.204)),0)+IF(F714="JOŽ",IF(L714&gt;23,0,IF(J714&gt;23,(24-L714)*0.255,((24-L714)-(24-J714))*0.255)),0)+IF(F714="JPČ",IF(L714&gt;23,0,IF(J714&gt;23,(24-L714)*0.204,((24-L714)-(24-J714))*0.204)),0)+IF(F714="JEČ",IF(L714&gt;15,0,IF(J714&gt;15,(16-L714)*0.102,((16-L714)-(16-J714))*0.102)),0)+IF(F714="JEOF",IF(L714&gt;15,0,IF(J714&gt;15,(16-L714)*0.102,((16-L714)-(16-J714))*0.102)),0)+IF(F714="JnPČ",IF(L714&gt;15,0,IF(J714&gt;15,(16-L714)*0.153,((16-L714)-(16-J714))*0.153)),0)+IF(F714="JnEČ",IF(L714&gt;15,0,IF(J714&gt;15,(16-L714)*0.0765,((16-L714)-(16-J714))*0.0765)),0)+IF(F714="JčPČ",IF(L714&gt;15,0,IF(J714&gt;15,(16-L714)*0.06375,((16-L714)-(16-J714))*0.06375)),0)+IF(F714="JčEČ",IF(L714&gt;15,0,IF(J714&gt;15,(16-L714)*0.051,((16-L714)-(16-J714))*0.051)),0)+IF(F714="NEAK",IF(L714&gt;23,0,IF(J714&gt;23,(24-L714)*0.03444,((24-L714)-(24-J714))*0.03444)),0))</f>
        <v>0</v>
      </c>
      <c r="Q714" s="11">
        <f t="shared" ref="Q714:Q717" si="384">IF(ISERROR(P714*100/N714),0,(P714*100/N714))</f>
        <v>0</v>
      </c>
      <c r="R714" s="10">
        <f t="shared" ref="R714:R717" si="385">IF(Q714&lt;=30,O714+P714,O714+O714*0.3)*IF(G714=1,0.4,IF(G714=2,0.75,IF(G714="1 (kas 4 m. 1 k. nerengiamos)",0.52,1)))*IF(D714="olimpinė",1,IF(M714="Ne",0.5,1))*IF(OR(A$5="Lietuvos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federacija"),IF(OR(J714&lt;8,K714&lt;16),0,1),1)*E714*IF(I714&lt;=1,1,1/I714)*IF(OR(A$5="Lietuvos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15" spans="1:18" s="8" customFormat="1">
      <c r="A715" s="63">
        <v>2</v>
      </c>
      <c r="B715" s="63" t="s">
        <v>147</v>
      </c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3">
        <f t="shared" si="381"/>
        <v>0</v>
      </c>
      <c r="O715" s="9">
        <f t="shared" si="382"/>
        <v>0</v>
      </c>
      <c r="P715" s="4">
        <f t="shared" si="383"/>
        <v>0</v>
      </c>
      <c r="Q715" s="11">
        <f t="shared" si="384"/>
        <v>0</v>
      </c>
      <c r="R715" s="10">
        <f t="shared" si="385"/>
        <v>0</v>
      </c>
    </row>
    <row r="716" spans="1:18" s="8" customFormat="1">
      <c r="A716" s="63">
        <v>3</v>
      </c>
      <c r="B716" s="63"/>
      <c r="C716" s="12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3">
        <f t="shared" si="381"/>
        <v>0</v>
      </c>
      <c r="O716" s="9">
        <f t="shared" si="382"/>
        <v>0</v>
      </c>
      <c r="P716" s="4">
        <f t="shared" si="383"/>
        <v>0</v>
      </c>
      <c r="Q716" s="11">
        <f t="shared" si="384"/>
        <v>0</v>
      </c>
      <c r="R716" s="10">
        <f t="shared" si="385"/>
        <v>0</v>
      </c>
    </row>
    <row r="717" spans="1:18" s="8" customFormat="1">
      <c r="A717" s="63">
        <v>4</v>
      </c>
      <c r="B717" s="63"/>
      <c r="C717" s="12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3">
        <f t="shared" si="381"/>
        <v>0</v>
      </c>
      <c r="O717" s="9">
        <f t="shared" si="382"/>
        <v>0</v>
      </c>
      <c r="P717" s="4">
        <f t="shared" si="383"/>
        <v>0</v>
      </c>
      <c r="Q717" s="11">
        <f t="shared" si="384"/>
        <v>0</v>
      </c>
      <c r="R717" s="10">
        <f t="shared" si="385"/>
        <v>0</v>
      </c>
    </row>
    <row r="718" spans="1:18" s="8" customFormat="1">
      <c r="A718" s="75" t="s">
        <v>36</v>
      </c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7"/>
      <c r="R718" s="10">
        <f>SUM(R714:R717)</f>
        <v>0</v>
      </c>
    </row>
    <row r="719" spans="1:18" s="8" customFormat="1" ht="15.75">
      <c r="A719" s="24" t="s">
        <v>313</v>
      </c>
      <c r="B719" s="24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6"/>
    </row>
    <row r="720" spans="1:18" s="8" customFormat="1">
      <c r="A720" s="49" t="s">
        <v>48</v>
      </c>
      <c r="B720" s="49"/>
      <c r="C720" s="49"/>
      <c r="D720" s="49"/>
      <c r="E720" s="49"/>
      <c r="F720" s="49"/>
      <c r="G720" s="49"/>
      <c r="H720" s="49"/>
      <c r="I720" s="49"/>
      <c r="J720" s="15"/>
      <c r="K720" s="15"/>
      <c r="L720" s="15"/>
      <c r="M720" s="15"/>
      <c r="N720" s="15"/>
      <c r="O720" s="15"/>
      <c r="P720" s="15"/>
      <c r="Q720" s="15"/>
      <c r="R720" s="16"/>
    </row>
    <row r="721" spans="1:18" s="8" customFormat="1">
      <c r="A721" s="49"/>
      <c r="B721" s="49"/>
      <c r="C721" s="49"/>
      <c r="D721" s="49"/>
      <c r="E721" s="49"/>
      <c r="F721" s="49"/>
      <c r="G721" s="49"/>
      <c r="H721" s="49"/>
      <c r="I721" s="49"/>
      <c r="J721" s="15"/>
      <c r="K721" s="15"/>
      <c r="L721" s="15"/>
      <c r="M721" s="15"/>
      <c r="N721" s="15"/>
      <c r="O721" s="15"/>
      <c r="P721" s="15"/>
      <c r="Q721" s="15"/>
      <c r="R721" s="16"/>
    </row>
    <row r="722" spans="1:18" s="8" customFormat="1">
      <c r="A722" s="69" t="s">
        <v>314</v>
      </c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59"/>
    </row>
    <row r="723" spans="1:18" s="8" customFormat="1" ht="18">
      <c r="A723" s="71" t="s">
        <v>27</v>
      </c>
      <c r="B723" s="72"/>
      <c r="C723" s="72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9"/>
    </row>
    <row r="724" spans="1:18" s="8" customFormat="1">
      <c r="A724" s="73" t="s">
        <v>315</v>
      </c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59"/>
    </row>
    <row r="725" spans="1:18" s="8" customFormat="1">
      <c r="A725" s="63">
        <v>1</v>
      </c>
      <c r="B725" s="63" t="s">
        <v>60</v>
      </c>
      <c r="C725" s="12" t="s">
        <v>52</v>
      </c>
      <c r="D725" s="63" t="s">
        <v>30</v>
      </c>
      <c r="E725" s="63">
        <v>2</v>
      </c>
      <c r="F725" s="63" t="s">
        <v>99</v>
      </c>
      <c r="G725" s="63">
        <v>1</v>
      </c>
      <c r="H725" s="63" t="s">
        <v>32</v>
      </c>
      <c r="I725" s="63"/>
      <c r="J725" s="63">
        <v>22</v>
      </c>
      <c r="K725" s="63">
        <v>22</v>
      </c>
      <c r="L725" s="63">
        <v>4</v>
      </c>
      <c r="M725" s="63" t="s">
        <v>32</v>
      </c>
      <c r="N725" s="3">
        <f t="shared" ref="N725:N728" si="386">(IF(F725="OŽ",IF(L725=1,550.8,IF(L725=2,426.38,IF(L725=3,342.14,IF(L725=4,181.44,IF(L725=5,168.48,IF(L725=6,155.52,IF(L725=7,148.5,IF(L725=8,144,0))))))))+IF(L725&lt;=8,0,IF(L725&lt;=16,137.7,IF(L725&lt;=24,108,IF(L725&lt;=32,80.1,IF(L725&lt;=36,52.2,0)))))-IF(L725&lt;=8,0,IF(L725&lt;=16,(L725-9)*2.754,IF(L725&lt;=24,(L725-17)* 2.754,IF(L725&lt;=32,(L725-25)* 2.754,IF(L725&lt;=36,(L725-33)*2.754,0))))),0)+IF(F725="PČ",IF(L725=1,449,IF(L725=2,314.6,IF(L725=3,238,IF(L725=4,172,IF(L725=5,159,IF(L725=6,145,IF(L725=7,132,IF(L725=8,119,0))))))))+IF(L725&lt;=8,0,IF(L725&lt;=16,88,IF(L725&lt;=24,55,IF(L725&lt;=32,22,0))))-IF(L725&lt;=8,0,IF(L725&lt;=16,(L725-9)*2.245,IF(L725&lt;=24,(L725-17)*2.245,IF(L725&lt;=32,(L725-25)*2.245,0)))),0)+IF(F725="PČneol",IF(L725=1,85,IF(L725=2,64.61,IF(L725=3,50.76,IF(L725=4,16.25,IF(L725=5,15,IF(L725=6,13.75,IF(L725=7,12.5,IF(L725=8,11.25,0))))))))+IF(L725&lt;=8,0,IF(L725&lt;=16,9,0))-IF(L725&lt;=8,0,IF(L725&lt;=16,(L725-9)*0.425,0)),0)+IF(F725="PŽ",IF(L725=1,85,IF(L725=2,59.5,IF(L725=3,45,IF(L725=4,32.5,IF(L725=5,30,IF(L725=6,27.5,IF(L725=7,25,IF(L725=8,22.5,0))))))))+IF(L725&lt;=8,0,IF(L725&lt;=16,19,IF(L725&lt;=24,13,IF(L725&lt;=32,8,0))))-IF(L725&lt;=8,0,IF(L725&lt;=16,(L725-9)*0.425,IF(L725&lt;=24,(L725-17)*0.425,IF(L725&lt;=32,(L725-25)*0.425,0)))),0)+IF(F725="EČ",IF(L725=1,204,IF(L725=2,156.24,IF(L725=3,123.84,IF(L725=4,72,IF(L725=5,66,IF(L725=6,60,IF(L725=7,54,IF(L725=8,48,0))))))))+IF(L725&lt;=8,0,IF(L725&lt;=16,40,IF(L725&lt;=24,25,0)))-IF(L725&lt;=8,0,IF(L725&lt;=16,(L725-9)*1.02,IF(L725&lt;=24,(L725-17)*1.02,0))),0)+IF(F725="EČneol",IF(L725=1,68,IF(L725=2,51.69,IF(L725=3,40.61,IF(L725=4,13,IF(L725=5,12,IF(L725=6,11,IF(L725=7,10,IF(L725=8,9,0)))))))))+IF(F725="EŽ",IF(L725=1,68,IF(L725=2,47.6,IF(L725=3,36,IF(L725=4,18,IF(L725=5,16.5,IF(L725=6,15,IF(L725=7,13.5,IF(L725=8,12,0))))))))+IF(L725&lt;=8,0,IF(L725&lt;=16,10,IF(L725&lt;=24,6,0)))-IF(L725&lt;=8,0,IF(L725&lt;=16,(L725-9)*0.34,IF(L725&lt;=24,(L725-17)*0.34,0))),0)+IF(F725="PT",IF(L725=1,68,IF(L725=2,52.08,IF(L725=3,41.28,IF(L725=4,24,IF(L725=5,22,IF(L725=6,20,IF(L725=7,18,IF(L725=8,16,0))))))))+IF(L725&lt;=8,0,IF(L725&lt;=16,13,IF(L725&lt;=24,9,IF(L725&lt;=32,4,0))))-IF(L725&lt;=8,0,IF(L725&lt;=16,(L725-9)*0.34,IF(L725&lt;=24,(L725-17)*0.34,IF(L725&lt;=32,(L725-25)*0.34,0)))),0)+IF(F725="JOŽ",IF(L725=1,85,IF(L725=2,59.5,IF(L725=3,45,IF(L725=4,32.5,IF(L725=5,30,IF(L725=6,27.5,IF(L725=7,25,IF(L725=8,22.5,0))))))))+IF(L725&lt;=8,0,IF(L725&lt;=16,19,IF(L725&lt;=24,13,0)))-IF(L725&lt;=8,0,IF(L725&lt;=16,(L725-9)*0.425,IF(L725&lt;=24,(L725-17)*0.425,0))),0)+IF(F725="JPČ",IF(L725=1,68,IF(L725=2,47.6,IF(L725=3,36,IF(L725=4,26,IF(L725=5,24,IF(L725=6,22,IF(L725=7,20,IF(L725=8,18,0))))))))+IF(L725&lt;=8,0,IF(L725&lt;=16,13,IF(L725&lt;=24,9,0)))-IF(L725&lt;=8,0,IF(L725&lt;=16,(L725-9)*0.34,IF(L725&lt;=24,(L725-17)*0.34,0))),0)+IF(F725="JEČ",IF(L725=1,34,IF(L725=2,26.04,IF(L725=3,20.6,IF(L725=4,12,IF(L725=5,11,IF(L725=6,10,IF(L725=7,9,IF(L725=8,8,0))))))))+IF(L725&lt;=8,0,IF(L725&lt;=16,6,0))-IF(L725&lt;=8,0,IF(L725&lt;=16,(L725-9)*0.17,0)),0)+IF(F725="JEOF",IF(L725=1,34,IF(L725=2,26.04,IF(L725=3,20.6,IF(L725=4,12,IF(L725=5,11,IF(L725=6,10,IF(L725=7,9,IF(L725=8,8,0))))))))+IF(L725&lt;=8,0,IF(L725&lt;=16,6,0))-IF(L725&lt;=8,0,IF(L725&lt;=16,(L725-9)*0.17,0)),0)+IF(F725="JnPČ",IF(L725=1,51,IF(L725=2,35.7,IF(L725=3,27,IF(L725=4,19.5,IF(L725=5,18,IF(L725=6,16.5,IF(L725=7,15,IF(L725=8,13.5,0))))))))+IF(L725&lt;=8,0,IF(L725&lt;=16,10,0))-IF(L725&lt;=8,0,IF(L725&lt;=16,(L725-9)*0.255,0)),0)+IF(F725="JnEČ",IF(L725=1,25.5,IF(L725=2,19.53,IF(L725=3,15.48,IF(L725=4,9,IF(L725=5,8.25,IF(L725=6,7.5,IF(L725=7,6.75,IF(L725=8,6,0))))))))+IF(L725&lt;=8,0,IF(L725&lt;=16,5,0))-IF(L725&lt;=8,0,IF(L725&lt;=16,(L725-9)*0.1275,0)),0)+IF(F725="JčPČ",IF(L725=1,21.25,IF(L725=2,14.5,IF(L725=3,11.5,IF(L725=4,7,IF(L725=5,6.5,IF(L725=6,6,IF(L725=7,5.5,IF(L725=8,5,0))))))))+IF(L725&lt;=8,0,IF(L725&lt;=16,4,0))-IF(L725&lt;=8,0,IF(L725&lt;=16,(L725-9)*0.10625,0)),0)+IF(F725="JčEČ",IF(L725=1,17,IF(L725=2,13.02,IF(L725=3,10.32,IF(L725=4,6,IF(L725=5,5.5,IF(L725=6,5,IF(L725=7,4.5,IF(L725=8,4,0))))))))+IF(L725&lt;=8,0,IF(L725&lt;=16,3,0))-IF(L725&lt;=8,0,IF(L725&lt;=16,(L725-9)*0.085,0)),0)+IF(F725="NEAK",IF(L725=1,11.48,IF(L725=2,8.79,IF(L725=3,6.97,IF(L725=4,4.05,IF(L725=5,3.71,IF(L725=6,3.38,IF(L725=7,3.04,IF(L725=8,2.7,0))))))))+IF(L725&lt;=8,0,IF(L725&lt;=16,2,IF(L725&lt;=24,1.3,0)))-IF(L725&lt;=8,0,IF(L725&lt;=16,(L725-9)*0.0574,IF(L725&lt;=24,(L725-17)*0.0574,0))),0))*IF(L725&lt;0,1,IF(OR(F725="PČ",F725="PŽ",F725="PT"),IF(J725&lt;32,J725/32,1),1))* IF(L725&lt;0,1,IF(OR(F725="EČ",F725="EŽ",F725="JOŽ",F725="JPČ",F725="NEAK"),IF(J725&lt;24,J725/24,1),1))*IF(L725&lt;0,1,IF(OR(F725="PČneol",F725="JEČ",F725="JEOF",F725="JnPČ",F725="JnEČ",F725="JčPČ",F725="JčEČ"),IF(J725&lt;16,J725/16,1),1))*IF(L725&lt;0,1,IF(F725="EČneol",IF(J725&lt;8,J725/8,1),1))</f>
        <v>13</v>
      </c>
      <c r="O725" s="9">
        <f t="shared" ref="O725:O728" si="387">IF(F725="OŽ",N725,IF(H725="Ne",IF(J725*0.3&lt;J725-L725,N725,0),IF(J725*0.1&lt;J725-L725,N725,0)))</f>
        <v>13</v>
      </c>
      <c r="P725" s="4">
        <f t="shared" ref="P725:P728" si="388">IF(O725=0,0,IF(F725="OŽ",IF(L725&gt;35,0,IF(J725&gt;35,(36-L725)*1.836,((36-L725)-(36-J725))*1.836)),0)+IF(F725="PČ",IF(L725&gt;31,0,IF(J725&gt;31,(32-L725)*1.347,((32-L725)-(32-J725))*1.347)),0)+ IF(F725="PČneol",IF(L725&gt;15,0,IF(J725&gt;15,(16-L725)*0.255,((16-L725)-(16-J725))*0.255)),0)+IF(F725="PŽ",IF(L725&gt;31,0,IF(J725&gt;31,(32-L725)*0.255,((32-L725)-(32-J725))*0.255)),0)+IF(F725="EČ",IF(L725&gt;23,0,IF(J725&gt;23,(24-L725)*0.612,((24-L725)-(24-J725))*0.612)),0)+IF(F725="EČneol",IF(L725&gt;7,0,IF(J725&gt;7,(8-L725)*0.204,((8-L725)-(8-J725))*0.204)),0)+IF(F725="EŽ",IF(L725&gt;23,0,IF(J725&gt;23,(24-L725)*0.204,((24-L725)-(24-J725))*0.204)),0)+IF(F725="PT",IF(L725&gt;31,0,IF(J725&gt;31,(32-L725)*0.204,((32-L725)-(32-J725))*0.204)),0)+IF(F725="JOŽ",IF(L725&gt;23,0,IF(J725&gt;23,(24-L725)*0.255,((24-L725)-(24-J725))*0.255)),0)+IF(F725="JPČ",IF(L725&gt;23,0,IF(J725&gt;23,(24-L725)*0.204,((24-L725)-(24-J725))*0.204)),0)+IF(F725="JEČ",IF(L725&gt;15,0,IF(J725&gt;15,(16-L725)*0.102,((16-L725)-(16-J725))*0.102)),0)+IF(F725="JEOF",IF(L725&gt;15,0,IF(J725&gt;15,(16-L725)*0.102,((16-L725)-(16-J725))*0.102)),0)+IF(F725="JnPČ",IF(L725&gt;15,0,IF(J725&gt;15,(16-L725)*0.153,((16-L725)-(16-J725))*0.153)),0)+IF(F725="JnEČ",IF(L725&gt;15,0,IF(J725&gt;15,(16-L725)*0.0765,((16-L725)-(16-J725))*0.0765)),0)+IF(F725="JčPČ",IF(L725&gt;15,0,IF(J725&gt;15,(16-L725)*0.06375,((16-L725)-(16-J725))*0.06375)),0)+IF(F725="JčEČ",IF(L725&gt;15,0,IF(J725&gt;15,(16-L725)*0.051,((16-L725)-(16-J725))*0.051)),0)+IF(F725="NEAK",IF(L725&gt;23,0,IF(J725&gt;23,(24-L725)*0.03444,((24-L725)-(24-J725))*0.03444)),0))</f>
        <v>0.81599999999999995</v>
      </c>
      <c r="Q725" s="11">
        <f t="shared" ref="Q725:Q728" si="389">IF(ISERROR(P725*100/N725),0,(P725*100/N725))</f>
        <v>6.2769230769230768</v>
      </c>
      <c r="R725" s="10">
        <f t="shared" ref="R725:R728" si="390">IF(Q725&lt;=30,O725+P725,O725+O725*0.3)*IF(G725=1,0.4,IF(G725=2,0.75,IF(G725="1 (kas 4 m. 1 k. nerengiamos)",0.52,1)))*IF(D725="olimpinė",1,IF(M725="Ne",0.5,1))*IF(OR(A$5="Lietuvos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federacija"),IF(OR(J725&lt;8,K725&lt;16),0,1),1)*E725*IF(I725&lt;=1,1,1/I725)*IF(OR(A$5="Lietuvos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11.052800000000001</v>
      </c>
    </row>
    <row r="726" spans="1:18" s="8" customFormat="1">
      <c r="A726" s="63">
        <v>2</v>
      </c>
      <c r="B726" s="63" t="s">
        <v>131</v>
      </c>
      <c r="C726" s="12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3">
        <f t="shared" si="386"/>
        <v>0</v>
      </c>
      <c r="O726" s="9">
        <f t="shared" si="387"/>
        <v>0</v>
      </c>
      <c r="P726" s="4">
        <f t="shared" si="388"/>
        <v>0</v>
      </c>
      <c r="Q726" s="11">
        <f t="shared" si="389"/>
        <v>0</v>
      </c>
      <c r="R726" s="10">
        <f t="shared" si="390"/>
        <v>0</v>
      </c>
    </row>
    <row r="727" spans="1:18" s="8" customFormat="1">
      <c r="A727" s="63">
        <v>3</v>
      </c>
      <c r="B727" s="63"/>
      <c r="C727" s="12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3">
        <f t="shared" si="386"/>
        <v>0</v>
      </c>
      <c r="O727" s="9">
        <f t="shared" si="387"/>
        <v>0</v>
      </c>
      <c r="P727" s="4">
        <f t="shared" si="388"/>
        <v>0</v>
      </c>
      <c r="Q727" s="11">
        <f t="shared" si="389"/>
        <v>0</v>
      </c>
      <c r="R727" s="10">
        <f t="shared" si="390"/>
        <v>0</v>
      </c>
    </row>
    <row r="728" spans="1:18" s="8" customFormat="1">
      <c r="A728" s="63">
        <v>4</v>
      </c>
      <c r="B728" s="63"/>
      <c r="C728" s="12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3">
        <f t="shared" si="386"/>
        <v>0</v>
      </c>
      <c r="O728" s="9">
        <f t="shared" si="387"/>
        <v>0</v>
      </c>
      <c r="P728" s="4">
        <f t="shared" si="388"/>
        <v>0</v>
      </c>
      <c r="Q728" s="11">
        <f t="shared" si="389"/>
        <v>0</v>
      </c>
      <c r="R728" s="10">
        <f t="shared" si="390"/>
        <v>0</v>
      </c>
    </row>
    <row r="729" spans="1:18" s="8" customFormat="1">
      <c r="A729" s="75" t="s">
        <v>36</v>
      </c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7"/>
      <c r="R729" s="10">
        <f>SUM(R725:R728)</f>
        <v>11.052800000000001</v>
      </c>
    </row>
    <row r="730" spans="1:18" s="8" customFormat="1" ht="15.75">
      <c r="A730" s="24" t="s">
        <v>316</v>
      </c>
      <c r="B730" s="24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6"/>
    </row>
    <row r="731" spans="1:18" s="8" customFormat="1">
      <c r="A731" s="49" t="s">
        <v>48</v>
      </c>
      <c r="B731" s="49"/>
      <c r="C731" s="49"/>
      <c r="D731" s="49"/>
      <c r="E731" s="49"/>
      <c r="F731" s="49"/>
      <c r="G731" s="49"/>
      <c r="H731" s="49"/>
      <c r="I731" s="49"/>
      <c r="J731" s="15"/>
      <c r="K731" s="15"/>
      <c r="L731" s="15"/>
      <c r="M731" s="15"/>
      <c r="N731" s="15"/>
      <c r="O731" s="15"/>
      <c r="P731" s="15"/>
      <c r="Q731" s="15"/>
      <c r="R731" s="16"/>
    </row>
    <row r="732" spans="1:18" s="8" customFormat="1">
      <c r="A732" s="49"/>
      <c r="B732" s="49"/>
      <c r="C732" s="49"/>
      <c r="D732" s="49"/>
      <c r="E732" s="49"/>
      <c r="F732" s="49"/>
      <c r="G732" s="49"/>
      <c r="H732" s="49"/>
      <c r="I732" s="49"/>
      <c r="J732" s="15"/>
      <c r="K732" s="15"/>
      <c r="L732" s="15"/>
      <c r="M732" s="15"/>
      <c r="N732" s="15"/>
      <c r="O732" s="15"/>
      <c r="P732" s="15"/>
      <c r="Q732" s="15"/>
      <c r="R732" s="16"/>
    </row>
    <row r="733" spans="1:18" s="8" customFormat="1">
      <c r="A733" s="69" t="s">
        <v>317</v>
      </c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59"/>
    </row>
    <row r="734" spans="1:18" s="8" customFormat="1" ht="18">
      <c r="A734" s="71" t="s">
        <v>27</v>
      </c>
      <c r="B734" s="72"/>
      <c r="C734" s="72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9"/>
    </row>
    <row r="735" spans="1:18" s="8" customFormat="1">
      <c r="A735" s="73" t="s">
        <v>318</v>
      </c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59"/>
    </row>
    <row r="736" spans="1:18" s="8" customFormat="1">
      <c r="A736" s="63">
        <v>1</v>
      </c>
      <c r="B736" s="63" t="s">
        <v>319</v>
      </c>
      <c r="C736" s="12" t="s">
        <v>52</v>
      </c>
      <c r="D736" s="63" t="s">
        <v>30</v>
      </c>
      <c r="E736" s="63">
        <v>2</v>
      </c>
      <c r="F736" s="63" t="s">
        <v>108</v>
      </c>
      <c r="G736" s="63">
        <v>1</v>
      </c>
      <c r="H736" s="63" t="s">
        <v>32</v>
      </c>
      <c r="I736" s="63"/>
      <c r="J736" s="63">
        <v>26</v>
      </c>
      <c r="K736" s="63">
        <v>26</v>
      </c>
      <c r="L736" s="63">
        <v>14</v>
      </c>
      <c r="M736" s="63" t="s">
        <v>32</v>
      </c>
      <c r="N736" s="3">
        <f t="shared" ref="N736:N739" si="391">(IF(F736="OŽ",IF(L736=1,550.8,IF(L736=2,426.38,IF(L736=3,342.14,IF(L736=4,181.44,IF(L736=5,168.48,IF(L736=6,155.52,IF(L736=7,148.5,IF(L736=8,144,0))))))))+IF(L736&lt;=8,0,IF(L736&lt;=16,137.7,IF(L736&lt;=24,108,IF(L736&lt;=32,80.1,IF(L736&lt;=36,52.2,0)))))-IF(L736&lt;=8,0,IF(L736&lt;=16,(L736-9)*2.754,IF(L736&lt;=24,(L736-17)* 2.754,IF(L736&lt;=32,(L736-25)* 2.754,IF(L736&lt;=36,(L736-33)*2.754,0))))),0)+IF(F736="PČ",IF(L736=1,449,IF(L736=2,314.6,IF(L736=3,238,IF(L736=4,172,IF(L736=5,159,IF(L736=6,145,IF(L736=7,132,IF(L736=8,119,0))))))))+IF(L736&lt;=8,0,IF(L736&lt;=16,88,IF(L736&lt;=24,55,IF(L736&lt;=32,22,0))))-IF(L736&lt;=8,0,IF(L736&lt;=16,(L736-9)*2.245,IF(L736&lt;=24,(L736-17)*2.245,IF(L736&lt;=32,(L736-25)*2.245,0)))),0)+IF(F736="PČneol",IF(L736=1,85,IF(L736=2,64.61,IF(L736=3,50.76,IF(L736=4,16.25,IF(L736=5,15,IF(L736=6,13.75,IF(L736=7,12.5,IF(L736=8,11.25,0))))))))+IF(L736&lt;=8,0,IF(L736&lt;=16,9,0))-IF(L736&lt;=8,0,IF(L736&lt;=16,(L736-9)*0.425,0)),0)+IF(F736="PŽ",IF(L736=1,85,IF(L736=2,59.5,IF(L736=3,45,IF(L736=4,32.5,IF(L736=5,30,IF(L736=6,27.5,IF(L736=7,25,IF(L736=8,22.5,0))))))))+IF(L736&lt;=8,0,IF(L736&lt;=16,19,IF(L736&lt;=24,13,IF(L736&lt;=32,8,0))))-IF(L736&lt;=8,0,IF(L736&lt;=16,(L736-9)*0.425,IF(L736&lt;=24,(L736-17)*0.425,IF(L736&lt;=32,(L736-25)*0.425,0)))),0)+IF(F736="EČ",IF(L736=1,204,IF(L736=2,156.24,IF(L736=3,123.84,IF(L736=4,72,IF(L736=5,66,IF(L736=6,60,IF(L736=7,54,IF(L736=8,48,0))))))))+IF(L736&lt;=8,0,IF(L736&lt;=16,40,IF(L736&lt;=24,25,0)))-IF(L736&lt;=8,0,IF(L736&lt;=16,(L736-9)*1.02,IF(L736&lt;=24,(L736-17)*1.02,0))),0)+IF(F736="EČneol",IF(L736=1,68,IF(L736=2,51.69,IF(L736=3,40.61,IF(L736=4,13,IF(L736=5,12,IF(L736=6,11,IF(L736=7,10,IF(L736=8,9,0)))))))))+IF(F736="EŽ",IF(L736=1,68,IF(L736=2,47.6,IF(L736=3,36,IF(L736=4,18,IF(L736=5,16.5,IF(L736=6,15,IF(L736=7,13.5,IF(L736=8,12,0))))))))+IF(L736&lt;=8,0,IF(L736&lt;=16,10,IF(L736&lt;=24,6,0)))-IF(L736&lt;=8,0,IF(L736&lt;=16,(L736-9)*0.34,IF(L736&lt;=24,(L736-17)*0.34,0))),0)+IF(F736="PT",IF(L736=1,68,IF(L736=2,52.08,IF(L736=3,41.28,IF(L736=4,24,IF(L736=5,22,IF(L736=6,20,IF(L736=7,18,IF(L736=8,16,0))))))))+IF(L736&lt;=8,0,IF(L736&lt;=16,13,IF(L736&lt;=24,9,IF(L736&lt;=32,4,0))))-IF(L736&lt;=8,0,IF(L736&lt;=16,(L736-9)*0.34,IF(L736&lt;=24,(L736-17)*0.34,IF(L736&lt;=32,(L736-25)*0.34,0)))),0)+IF(F736="JOŽ",IF(L736=1,85,IF(L736=2,59.5,IF(L736=3,45,IF(L736=4,32.5,IF(L736=5,30,IF(L736=6,27.5,IF(L736=7,25,IF(L736=8,22.5,0))))))))+IF(L736&lt;=8,0,IF(L736&lt;=16,19,IF(L736&lt;=24,13,0)))-IF(L736&lt;=8,0,IF(L736&lt;=16,(L736-9)*0.425,IF(L736&lt;=24,(L736-17)*0.425,0))),0)+IF(F736="JPČ",IF(L736=1,68,IF(L736=2,47.6,IF(L736=3,36,IF(L736=4,26,IF(L736=5,24,IF(L736=6,22,IF(L736=7,20,IF(L736=8,18,0))))))))+IF(L736&lt;=8,0,IF(L736&lt;=16,13,IF(L736&lt;=24,9,0)))-IF(L736&lt;=8,0,IF(L736&lt;=16,(L736-9)*0.34,IF(L736&lt;=24,(L736-17)*0.34,0))),0)+IF(F736="JEČ",IF(L736=1,34,IF(L736=2,26.04,IF(L736=3,20.6,IF(L736=4,12,IF(L736=5,11,IF(L736=6,10,IF(L736=7,9,IF(L736=8,8,0))))))))+IF(L736&lt;=8,0,IF(L736&lt;=16,6,0))-IF(L736&lt;=8,0,IF(L736&lt;=16,(L736-9)*0.17,0)),0)+IF(F736="JEOF",IF(L736=1,34,IF(L736=2,26.04,IF(L736=3,20.6,IF(L736=4,12,IF(L736=5,11,IF(L736=6,10,IF(L736=7,9,IF(L736=8,8,0))))))))+IF(L736&lt;=8,0,IF(L736&lt;=16,6,0))-IF(L736&lt;=8,0,IF(L736&lt;=16,(L736-9)*0.17,0)),0)+IF(F736="JnPČ",IF(L736=1,51,IF(L736=2,35.7,IF(L736=3,27,IF(L736=4,19.5,IF(L736=5,18,IF(L736=6,16.5,IF(L736=7,15,IF(L736=8,13.5,0))))))))+IF(L736&lt;=8,0,IF(L736&lt;=16,10,0))-IF(L736&lt;=8,0,IF(L736&lt;=16,(L736-9)*0.255,0)),0)+IF(F736="JnEČ",IF(L736=1,25.5,IF(L736=2,19.53,IF(L736=3,15.48,IF(L736=4,9,IF(L736=5,8.25,IF(L736=6,7.5,IF(L736=7,6.75,IF(L736=8,6,0))))))))+IF(L736&lt;=8,0,IF(L736&lt;=16,5,0))-IF(L736&lt;=8,0,IF(L736&lt;=16,(L736-9)*0.1275,0)),0)+IF(F736="JčPČ",IF(L736=1,21.25,IF(L736=2,14.5,IF(L736=3,11.5,IF(L736=4,7,IF(L736=5,6.5,IF(L736=6,6,IF(L736=7,5.5,IF(L736=8,5,0))))))))+IF(L736&lt;=8,0,IF(L736&lt;=16,4,0))-IF(L736&lt;=8,0,IF(L736&lt;=16,(L736-9)*0.10625,0)),0)+IF(F736="JčEČ",IF(L736=1,17,IF(L736=2,13.02,IF(L736=3,10.32,IF(L736=4,6,IF(L736=5,5.5,IF(L736=6,5,IF(L736=7,4.5,IF(L736=8,4,0))))))))+IF(L736&lt;=8,0,IF(L736&lt;=16,3,0))-IF(L736&lt;=8,0,IF(L736&lt;=16,(L736-9)*0.085,0)),0)+IF(F736="NEAK",IF(L736=1,11.48,IF(L736=2,8.79,IF(L736=3,6.97,IF(L736=4,4.05,IF(L736=5,3.71,IF(L736=6,3.38,IF(L736=7,3.04,IF(L736=8,2.7,0))))))))+IF(L736&lt;=8,0,IF(L736&lt;=16,2,IF(L736&lt;=24,1.3,0)))-IF(L736&lt;=8,0,IF(L736&lt;=16,(L736-9)*0.0574,IF(L736&lt;=24,(L736-17)*0.0574,0))),0))*IF(L736&lt;0,1,IF(OR(F736="PČ",F736="PŽ",F736="PT"),IF(J736&lt;32,J736/32,1),1))* IF(L736&lt;0,1,IF(OR(F736="EČ",F736="EŽ",F736="JOŽ",F736="JPČ",F736="NEAK"),IF(J736&lt;24,J736/24,1),1))*IF(L736&lt;0,1,IF(OR(F736="PČneol",F736="JEČ",F736="JEOF",F736="JnPČ",F736="JnEČ",F736="JčPČ",F736="JčEČ"),IF(J736&lt;16,J736/16,1),1))*IF(L736&lt;0,1,IF(F736="EČneol",IF(J736&lt;8,J736/8,1),1))</f>
        <v>5.15</v>
      </c>
      <c r="O736" s="9">
        <f t="shared" ref="O736:O739" si="392">IF(F736="OŽ",N736,IF(H736="Ne",IF(J736*0.3&lt;J736-L736,N736,0),IF(J736*0.1&lt;J736-L736,N736,0)))</f>
        <v>5.15</v>
      </c>
      <c r="P736" s="4">
        <f t="shared" ref="P736:P739" si="393">IF(O736=0,0,IF(F736="OŽ",IF(L736&gt;35,0,IF(J736&gt;35,(36-L736)*1.836,((36-L736)-(36-J736))*1.836)),0)+IF(F736="PČ",IF(L736&gt;31,0,IF(J736&gt;31,(32-L736)*1.347,((32-L736)-(32-J736))*1.347)),0)+ IF(F736="PČneol",IF(L736&gt;15,0,IF(J736&gt;15,(16-L736)*0.255,((16-L736)-(16-J736))*0.255)),0)+IF(F736="PŽ",IF(L736&gt;31,0,IF(J736&gt;31,(32-L736)*0.255,((32-L736)-(32-J736))*0.255)),0)+IF(F736="EČ",IF(L736&gt;23,0,IF(J736&gt;23,(24-L736)*0.612,((24-L736)-(24-J736))*0.612)),0)+IF(F736="EČneol",IF(L736&gt;7,0,IF(J736&gt;7,(8-L736)*0.204,((8-L736)-(8-J736))*0.204)),0)+IF(F736="EŽ",IF(L736&gt;23,0,IF(J736&gt;23,(24-L736)*0.204,((24-L736)-(24-J736))*0.204)),0)+IF(F736="PT",IF(L736&gt;31,0,IF(J736&gt;31,(32-L736)*0.204,((32-L736)-(32-J736))*0.204)),0)+IF(F736="JOŽ",IF(L736&gt;23,0,IF(J736&gt;23,(24-L736)*0.255,((24-L736)-(24-J736))*0.255)),0)+IF(F736="JPČ",IF(L736&gt;23,0,IF(J736&gt;23,(24-L736)*0.204,((24-L736)-(24-J736))*0.204)),0)+IF(F736="JEČ",IF(L736&gt;15,0,IF(J736&gt;15,(16-L736)*0.102,((16-L736)-(16-J736))*0.102)),0)+IF(F736="JEOF",IF(L736&gt;15,0,IF(J736&gt;15,(16-L736)*0.102,((16-L736)-(16-J736))*0.102)),0)+IF(F736="JnPČ",IF(L736&gt;15,0,IF(J736&gt;15,(16-L736)*0.153,((16-L736)-(16-J736))*0.153)),0)+IF(F736="JnEČ",IF(L736&gt;15,0,IF(J736&gt;15,(16-L736)*0.0765,((16-L736)-(16-J736))*0.0765)),0)+IF(F736="JčPČ",IF(L736&gt;15,0,IF(J736&gt;15,(16-L736)*0.06375,((16-L736)-(16-J736))*0.06375)),0)+IF(F736="JčEČ",IF(L736&gt;15,0,IF(J736&gt;15,(16-L736)*0.051,((16-L736)-(16-J736))*0.051)),0)+IF(F736="NEAK",IF(L736&gt;23,0,IF(J736&gt;23,(24-L736)*0.03444,((24-L736)-(24-J736))*0.03444)),0))</f>
        <v>0.20399999999999999</v>
      </c>
      <c r="Q736" s="11">
        <f t="shared" ref="Q736:Q739" si="394">IF(ISERROR(P736*100/N736),0,(P736*100/N736))</f>
        <v>3.9611650485436889</v>
      </c>
      <c r="R736" s="10">
        <f t="shared" ref="R736:R739" si="395">IF(Q736&lt;=30,O736+P736,O736+O736*0.3)*IF(G736=1,0.4,IF(G736=2,0.75,IF(G736="1 (kas 4 m. 1 k. nerengiamos)",0.52,1)))*IF(D736="olimpinė",1,IF(M736="Ne",0.5,1))*IF(OR(A$5="Lietuvos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federacija"),IF(OR(J736&lt;8,K736&lt;16),0,1),1)*E736*IF(I736&lt;=1,1,1/I736)*IF(OR(A$5="Lietuvos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4.2831999999999999</v>
      </c>
    </row>
    <row r="737" spans="1:18" s="8" customFormat="1">
      <c r="A737" s="63">
        <v>2</v>
      </c>
      <c r="B737" s="63" t="s">
        <v>320</v>
      </c>
      <c r="C737" s="12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3">
        <f t="shared" si="391"/>
        <v>0</v>
      </c>
      <c r="O737" s="9">
        <f t="shared" si="392"/>
        <v>0</v>
      </c>
      <c r="P737" s="4">
        <f t="shared" si="393"/>
        <v>0</v>
      </c>
      <c r="Q737" s="11">
        <f t="shared" si="394"/>
        <v>0</v>
      </c>
      <c r="R737" s="10">
        <f t="shared" si="395"/>
        <v>0</v>
      </c>
    </row>
    <row r="738" spans="1:18" s="8" customFormat="1">
      <c r="A738" s="63">
        <v>3</v>
      </c>
      <c r="B738" s="63"/>
      <c r="C738" s="12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3">
        <f t="shared" si="391"/>
        <v>0</v>
      </c>
      <c r="O738" s="9">
        <f t="shared" si="392"/>
        <v>0</v>
      </c>
      <c r="P738" s="4">
        <f t="shared" si="393"/>
        <v>0</v>
      </c>
      <c r="Q738" s="11">
        <f t="shared" si="394"/>
        <v>0</v>
      </c>
      <c r="R738" s="10">
        <f t="shared" si="395"/>
        <v>0</v>
      </c>
    </row>
    <row r="739" spans="1:18" s="8" customFormat="1">
      <c r="A739" s="63">
        <v>4</v>
      </c>
      <c r="B739" s="63"/>
      <c r="C739" s="12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3">
        <f t="shared" si="391"/>
        <v>0</v>
      </c>
      <c r="O739" s="9">
        <f t="shared" si="392"/>
        <v>0</v>
      </c>
      <c r="P739" s="4">
        <f t="shared" si="393"/>
        <v>0</v>
      </c>
      <c r="Q739" s="11">
        <f t="shared" si="394"/>
        <v>0</v>
      </c>
      <c r="R739" s="10">
        <f t="shared" si="395"/>
        <v>0</v>
      </c>
    </row>
    <row r="740" spans="1:18" s="8" customFormat="1">
      <c r="A740" s="75" t="s">
        <v>36</v>
      </c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7"/>
      <c r="R740" s="10">
        <f>SUM(R736:R739)</f>
        <v>4.2831999999999999</v>
      </c>
    </row>
    <row r="741" spans="1:18" s="8" customFormat="1" ht="15.75">
      <c r="A741" s="24" t="s">
        <v>321</v>
      </c>
      <c r="B741" s="24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6"/>
    </row>
    <row r="742" spans="1:18" s="8" customFormat="1">
      <c r="A742" s="49" t="s">
        <v>48</v>
      </c>
      <c r="B742" s="49"/>
      <c r="C742" s="49"/>
      <c r="D742" s="49"/>
      <c r="E742" s="49"/>
      <c r="F742" s="49"/>
      <c r="G742" s="49"/>
      <c r="H742" s="49"/>
      <c r="I742" s="49"/>
      <c r="J742" s="15"/>
      <c r="K742" s="15"/>
      <c r="L742" s="15"/>
      <c r="M742" s="15"/>
      <c r="N742" s="15"/>
      <c r="O742" s="15"/>
      <c r="P742" s="15"/>
      <c r="Q742" s="15"/>
      <c r="R742" s="16"/>
    </row>
    <row r="743" spans="1:18" s="8" customFormat="1">
      <c r="A743" s="49"/>
      <c r="B743" s="49"/>
      <c r="C743" s="49"/>
      <c r="D743" s="49"/>
      <c r="E743" s="49"/>
      <c r="F743" s="49"/>
      <c r="G743" s="49"/>
      <c r="H743" s="49"/>
      <c r="I743" s="49"/>
      <c r="J743" s="15"/>
      <c r="K743" s="15"/>
      <c r="L743" s="15"/>
      <c r="M743" s="15"/>
      <c r="N743" s="15"/>
      <c r="O743" s="15"/>
      <c r="P743" s="15"/>
      <c r="Q743" s="15"/>
      <c r="R743" s="16"/>
    </row>
    <row r="744" spans="1:18" s="8" customFormat="1">
      <c r="A744" s="49"/>
      <c r="B744" s="49"/>
      <c r="C744" s="49"/>
      <c r="D744" s="49"/>
      <c r="E744" s="49"/>
      <c r="F744" s="49"/>
      <c r="G744" s="49"/>
      <c r="H744" s="49"/>
      <c r="I744" s="49"/>
      <c r="J744" s="15"/>
      <c r="K744" s="15"/>
      <c r="L744" s="15"/>
      <c r="M744" s="15"/>
      <c r="N744" s="15"/>
      <c r="O744" s="15"/>
      <c r="P744" s="15"/>
      <c r="Q744" s="15"/>
      <c r="R744" s="16"/>
    </row>
    <row r="745" spans="1:18" s="8" customFormat="1" ht="15" customHeight="1">
      <c r="A745" s="107" t="s">
        <v>322</v>
      </c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9"/>
      <c r="R745" s="105">
        <f>SUM(R23+R35+R48+R59+R70+R81+R92+R103+R114+R125+R136+R147+R158+R169+R180+R190+R201+R212+R223+R234+R245+R256+R267+R278+R289+R300+R311+R322+R333+R344+R355+R366+R377+R388+R399+R410+R421+R432+R443+R454+R465+R476+R487+R498+R509+R520+R531+R542+R553+R564+R575+R586+R597+R608+R619+R630+R641+R652+R663+R674+R685+R696+R707+R718+R729+R740)</f>
        <v>1117.4228000000003</v>
      </c>
    </row>
    <row r="746" spans="1:18" s="8" customFormat="1" ht="15" customHeight="1">
      <c r="A746" s="110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1"/>
      <c r="Q746" s="112"/>
      <c r="R746" s="106"/>
    </row>
    <row r="747" spans="1:18" s="8" customForma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6"/>
      <c r="O747" s="6"/>
      <c r="P747" s="6"/>
      <c r="Q747" s="6"/>
      <c r="R747" s="7"/>
    </row>
    <row r="748" spans="1:18" s="8" customFormat="1" ht="15.75">
      <c r="A748" s="94" t="s">
        <v>323</v>
      </c>
      <c r="B748" s="94"/>
      <c r="C748" s="94"/>
      <c r="D748" s="94"/>
      <c r="E748" s="94"/>
      <c r="N748" s="2"/>
      <c r="O748" s="2"/>
      <c r="P748" s="2"/>
      <c r="Q748" s="2"/>
    </row>
    <row r="749" spans="1:18" s="8" customFormat="1" ht="15.75">
      <c r="A749" s="61"/>
      <c r="B749" s="61"/>
      <c r="C749" s="61"/>
      <c r="D749" s="61"/>
      <c r="E749" s="61"/>
      <c r="N749" s="2"/>
      <c r="O749" s="2"/>
      <c r="P749" s="2"/>
      <c r="Q749" s="2"/>
    </row>
    <row r="750" spans="1:18" s="8" customFormat="1" ht="15.75">
      <c r="A750" s="61"/>
      <c r="B750" s="61"/>
      <c r="C750" s="61"/>
      <c r="D750" s="61"/>
      <c r="E750" s="61"/>
      <c r="N750" s="2"/>
      <c r="O750" s="2"/>
      <c r="P750" s="2"/>
      <c r="Q750" s="2"/>
    </row>
    <row r="751" spans="1:18" s="8" customFormat="1" ht="15.75">
      <c r="A751" s="61"/>
      <c r="B751" s="61"/>
      <c r="C751" s="61"/>
      <c r="D751" s="61"/>
      <c r="E751" s="61"/>
      <c r="N751" s="2"/>
      <c r="O751" s="2"/>
      <c r="P751" s="2"/>
      <c r="Q751" s="2"/>
    </row>
    <row r="752" spans="1:18" s="8" customFormat="1" ht="15.75">
      <c r="A752" s="24" t="s">
        <v>324</v>
      </c>
      <c r="B752"/>
      <c r="C752"/>
      <c r="D752"/>
      <c r="E752"/>
      <c r="F752" s="13"/>
      <c r="G752" s="13"/>
      <c r="N752" s="2"/>
      <c r="O752" s="2"/>
      <c r="P752" s="2"/>
      <c r="Q752" s="2"/>
    </row>
    <row r="753" spans="1:17" s="8" customFormat="1">
      <c r="A753"/>
      <c r="B753"/>
      <c r="C753"/>
      <c r="D753"/>
      <c r="E753"/>
      <c r="F753" s="13"/>
      <c r="G753" s="13"/>
      <c r="N753" s="2"/>
      <c r="O753" s="2"/>
      <c r="P753" s="2"/>
      <c r="Q753" s="2"/>
    </row>
    <row r="754" spans="1:17" s="8" customFormat="1" ht="15.75">
      <c r="A754" s="24" t="s">
        <v>325</v>
      </c>
      <c r="B754"/>
      <c r="C754"/>
      <c r="D754"/>
      <c r="E754"/>
      <c r="F754" s="13"/>
      <c r="G754" s="13"/>
      <c r="I754" s="8" t="s">
        <v>326</v>
      </c>
      <c r="N754" s="2"/>
      <c r="O754" s="2"/>
      <c r="P754" s="2"/>
      <c r="Q754" s="2"/>
    </row>
    <row r="755" spans="1:17" s="8" customFormat="1" ht="15.75">
      <c r="A755" s="25" t="s">
        <v>327</v>
      </c>
      <c r="B755"/>
      <c r="C755"/>
      <c r="D755"/>
      <c r="E755"/>
      <c r="F755" s="13"/>
      <c r="G755" s="13"/>
      <c r="N755" s="2"/>
      <c r="O755" s="2"/>
      <c r="P755" s="2"/>
      <c r="Q755" s="2"/>
    </row>
    <row r="756" spans="1:17" s="8" customFormat="1">
      <c r="A756" s="25" t="s">
        <v>328</v>
      </c>
      <c r="B756"/>
      <c r="C756"/>
      <c r="D756"/>
      <c r="E756"/>
      <c r="F756" s="13"/>
      <c r="G756" s="13"/>
      <c r="N756" s="2"/>
      <c r="O756" s="2"/>
      <c r="P756" s="2"/>
      <c r="Q756" s="2"/>
    </row>
    <row r="757" spans="1:17" s="8" customFormat="1">
      <c r="N757" s="2"/>
      <c r="O757" s="2"/>
      <c r="P757" s="2"/>
      <c r="Q757" s="2"/>
    </row>
  </sheetData>
  <mergeCells count="289">
    <mergeCell ref="A723:C723"/>
    <mergeCell ref="A724:P724"/>
    <mergeCell ref="A729:Q729"/>
    <mergeCell ref="A733:P733"/>
    <mergeCell ref="A734:C734"/>
    <mergeCell ref="A735:P735"/>
    <mergeCell ref="A740:Q740"/>
    <mergeCell ref="A700:P700"/>
    <mergeCell ref="A701:C701"/>
    <mergeCell ref="A702:P702"/>
    <mergeCell ref="A707:Q707"/>
    <mergeCell ref="A711:P711"/>
    <mergeCell ref="A712:C712"/>
    <mergeCell ref="A713:P713"/>
    <mergeCell ref="A718:Q718"/>
    <mergeCell ref="A722:P722"/>
    <mergeCell ref="A674:Q674"/>
    <mergeCell ref="A678:P678"/>
    <mergeCell ref="A679:C679"/>
    <mergeCell ref="A680:P680"/>
    <mergeCell ref="A685:Q685"/>
    <mergeCell ref="A689:P689"/>
    <mergeCell ref="A690:C690"/>
    <mergeCell ref="A691:P691"/>
    <mergeCell ref="A696:Q696"/>
    <mergeCell ref="A647:P647"/>
    <mergeCell ref="A652:Q652"/>
    <mergeCell ref="A656:P656"/>
    <mergeCell ref="A657:C657"/>
    <mergeCell ref="A658:P658"/>
    <mergeCell ref="A663:Q663"/>
    <mergeCell ref="A667:P667"/>
    <mergeCell ref="A668:C668"/>
    <mergeCell ref="A669:P669"/>
    <mergeCell ref="A624:C624"/>
    <mergeCell ref="A625:P625"/>
    <mergeCell ref="A630:Q630"/>
    <mergeCell ref="A634:P634"/>
    <mergeCell ref="A635:C635"/>
    <mergeCell ref="A636:P636"/>
    <mergeCell ref="A641:Q641"/>
    <mergeCell ref="A645:P645"/>
    <mergeCell ref="A646:C646"/>
    <mergeCell ref="A601:P601"/>
    <mergeCell ref="A602:C602"/>
    <mergeCell ref="A603:P603"/>
    <mergeCell ref="A608:Q608"/>
    <mergeCell ref="A612:P612"/>
    <mergeCell ref="A613:C613"/>
    <mergeCell ref="A614:P614"/>
    <mergeCell ref="A619:Q619"/>
    <mergeCell ref="A623:P623"/>
    <mergeCell ref="A575:Q575"/>
    <mergeCell ref="A579:P579"/>
    <mergeCell ref="A580:C580"/>
    <mergeCell ref="A581:P581"/>
    <mergeCell ref="A586:Q586"/>
    <mergeCell ref="A590:P590"/>
    <mergeCell ref="A591:C591"/>
    <mergeCell ref="A592:P592"/>
    <mergeCell ref="A597:Q597"/>
    <mergeCell ref="A548:P548"/>
    <mergeCell ref="A553:Q553"/>
    <mergeCell ref="A557:P557"/>
    <mergeCell ref="A558:C558"/>
    <mergeCell ref="A559:P559"/>
    <mergeCell ref="A564:Q564"/>
    <mergeCell ref="A568:P568"/>
    <mergeCell ref="A569:C569"/>
    <mergeCell ref="A570:P570"/>
    <mergeCell ref="A525:C525"/>
    <mergeCell ref="A526:P526"/>
    <mergeCell ref="A531:Q531"/>
    <mergeCell ref="A535:P535"/>
    <mergeCell ref="A536:C536"/>
    <mergeCell ref="A537:P537"/>
    <mergeCell ref="A542:Q542"/>
    <mergeCell ref="A546:P546"/>
    <mergeCell ref="A547:C547"/>
    <mergeCell ref="A502:P502"/>
    <mergeCell ref="A503:C503"/>
    <mergeCell ref="A504:P504"/>
    <mergeCell ref="A509:Q509"/>
    <mergeCell ref="A513:P513"/>
    <mergeCell ref="A514:C514"/>
    <mergeCell ref="A515:P515"/>
    <mergeCell ref="A520:Q520"/>
    <mergeCell ref="A524:P524"/>
    <mergeCell ref="A476:Q476"/>
    <mergeCell ref="A480:P480"/>
    <mergeCell ref="A481:C481"/>
    <mergeCell ref="A482:P482"/>
    <mergeCell ref="A487:Q487"/>
    <mergeCell ref="A491:P491"/>
    <mergeCell ref="A492:C492"/>
    <mergeCell ref="A493:P493"/>
    <mergeCell ref="A498:Q498"/>
    <mergeCell ref="A449:P449"/>
    <mergeCell ref="A454:Q454"/>
    <mergeCell ref="A458:P458"/>
    <mergeCell ref="A459:C459"/>
    <mergeCell ref="A460:P460"/>
    <mergeCell ref="A465:Q465"/>
    <mergeCell ref="A469:P469"/>
    <mergeCell ref="A470:C470"/>
    <mergeCell ref="A471:P471"/>
    <mergeCell ref="A426:C426"/>
    <mergeCell ref="A427:P427"/>
    <mergeCell ref="A432:Q432"/>
    <mergeCell ref="A436:P436"/>
    <mergeCell ref="A437:C437"/>
    <mergeCell ref="A438:P438"/>
    <mergeCell ref="A443:Q443"/>
    <mergeCell ref="A447:P447"/>
    <mergeCell ref="A448:C448"/>
    <mergeCell ref="A403:P403"/>
    <mergeCell ref="A404:C404"/>
    <mergeCell ref="A405:P405"/>
    <mergeCell ref="A410:Q410"/>
    <mergeCell ref="A414:P414"/>
    <mergeCell ref="A415:C415"/>
    <mergeCell ref="A416:P416"/>
    <mergeCell ref="A421:Q421"/>
    <mergeCell ref="A425:P425"/>
    <mergeCell ref="A399:Q399"/>
    <mergeCell ref="A383:P383"/>
    <mergeCell ref="A388:Q388"/>
    <mergeCell ref="A392:P392"/>
    <mergeCell ref="A393:C393"/>
    <mergeCell ref="A394:P394"/>
    <mergeCell ref="A371:C371"/>
    <mergeCell ref="A372:P372"/>
    <mergeCell ref="A377:Q377"/>
    <mergeCell ref="A381:P381"/>
    <mergeCell ref="A382:C382"/>
    <mergeCell ref="A359:P359"/>
    <mergeCell ref="A360:C360"/>
    <mergeCell ref="A361:P361"/>
    <mergeCell ref="A366:Q366"/>
    <mergeCell ref="A370:P370"/>
    <mergeCell ref="A344:Q344"/>
    <mergeCell ref="A348:P348"/>
    <mergeCell ref="A349:C349"/>
    <mergeCell ref="A350:P350"/>
    <mergeCell ref="A355:Q355"/>
    <mergeCell ref="A328:P328"/>
    <mergeCell ref="A333:Q333"/>
    <mergeCell ref="A337:P337"/>
    <mergeCell ref="A338:C338"/>
    <mergeCell ref="A339:P339"/>
    <mergeCell ref="A316:C316"/>
    <mergeCell ref="A317:P317"/>
    <mergeCell ref="A322:Q322"/>
    <mergeCell ref="A326:P326"/>
    <mergeCell ref="A327:C327"/>
    <mergeCell ref="A304:P304"/>
    <mergeCell ref="A305:C305"/>
    <mergeCell ref="A306:P306"/>
    <mergeCell ref="A311:Q311"/>
    <mergeCell ref="A315:P315"/>
    <mergeCell ref="A289:Q289"/>
    <mergeCell ref="A293:P293"/>
    <mergeCell ref="A294:C294"/>
    <mergeCell ref="A295:P295"/>
    <mergeCell ref="A300:Q300"/>
    <mergeCell ref="A240:P240"/>
    <mergeCell ref="A245:Q245"/>
    <mergeCell ref="A273:P273"/>
    <mergeCell ref="A278:Q278"/>
    <mergeCell ref="A282:P282"/>
    <mergeCell ref="A283:C283"/>
    <mergeCell ref="A284:P284"/>
    <mergeCell ref="A261:C261"/>
    <mergeCell ref="A262:P262"/>
    <mergeCell ref="A267:Q267"/>
    <mergeCell ref="A271:P271"/>
    <mergeCell ref="A272:C272"/>
    <mergeCell ref="A745:Q746"/>
    <mergeCell ref="A194:P194"/>
    <mergeCell ref="A195:C195"/>
    <mergeCell ref="A196:P196"/>
    <mergeCell ref="A201:Q201"/>
    <mergeCell ref="A205:P205"/>
    <mergeCell ref="A206:C206"/>
    <mergeCell ref="A207:P207"/>
    <mergeCell ref="A212:Q212"/>
    <mergeCell ref="A216:P216"/>
    <mergeCell ref="A217:C217"/>
    <mergeCell ref="A218:P218"/>
    <mergeCell ref="A223:Q223"/>
    <mergeCell ref="A227:P227"/>
    <mergeCell ref="A228:C228"/>
    <mergeCell ref="A229:P229"/>
    <mergeCell ref="A249:P249"/>
    <mergeCell ref="A250:C250"/>
    <mergeCell ref="A251:P251"/>
    <mergeCell ref="A256:Q256"/>
    <mergeCell ref="A260:P260"/>
    <mergeCell ref="A234:Q234"/>
    <mergeCell ref="A238:P238"/>
    <mergeCell ref="A239:C239"/>
    <mergeCell ref="A180:Q180"/>
    <mergeCell ref="A183:P183"/>
    <mergeCell ref="A184:C184"/>
    <mergeCell ref="A185:P185"/>
    <mergeCell ref="A190:Q190"/>
    <mergeCell ref="A164:P164"/>
    <mergeCell ref="A169:Q169"/>
    <mergeCell ref="A173:P173"/>
    <mergeCell ref="A174:C174"/>
    <mergeCell ref="A175:P175"/>
    <mergeCell ref="A152:C152"/>
    <mergeCell ref="A153:P153"/>
    <mergeCell ref="A158:Q158"/>
    <mergeCell ref="A162:P162"/>
    <mergeCell ref="A163:C163"/>
    <mergeCell ref="A140:P140"/>
    <mergeCell ref="A141:C141"/>
    <mergeCell ref="A142:P142"/>
    <mergeCell ref="A147:Q147"/>
    <mergeCell ref="A151:P151"/>
    <mergeCell ref="A125:Q125"/>
    <mergeCell ref="A129:P129"/>
    <mergeCell ref="A130:C130"/>
    <mergeCell ref="A131:P131"/>
    <mergeCell ref="A136:Q136"/>
    <mergeCell ref="A109:P109"/>
    <mergeCell ref="A114:Q114"/>
    <mergeCell ref="A118:P118"/>
    <mergeCell ref="A119:C119"/>
    <mergeCell ref="A120:P120"/>
    <mergeCell ref="A97:C97"/>
    <mergeCell ref="A98:P98"/>
    <mergeCell ref="A103:Q103"/>
    <mergeCell ref="A107:P107"/>
    <mergeCell ref="A108:C108"/>
    <mergeCell ref="A85:P85"/>
    <mergeCell ref="A86:C86"/>
    <mergeCell ref="A87:P87"/>
    <mergeCell ref="A92:Q92"/>
    <mergeCell ref="A96:P96"/>
    <mergeCell ref="A70:Q70"/>
    <mergeCell ref="A74:P74"/>
    <mergeCell ref="A75:C75"/>
    <mergeCell ref="A76:P76"/>
    <mergeCell ref="A81:Q81"/>
    <mergeCell ref="A748:E748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745:R746"/>
    <mergeCell ref="A52:P52"/>
    <mergeCell ref="A23:Q23"/>
    <mergeCell ref="A17:P17"/>
    <mergeCell ref="A28:P28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59:Q59"/>
    <mergeCell ref="A64:P64"/>
    <mergeCell ref="A65:C65"/>
    <mergeCell ref="A30:P30"/>
    <mergeCell ref="A35:Q35"/>
    <mergeCell ref="A41:P41"/>
    <mergeCell ref="A43:P43"/>
    <mergeCell ref="A48:Q48"/>
    <mergeCell ref="A29:C29"/>
    <mergeCell ref="A42:C42"/>
    <mergeCell ref="A53:C53"/>
    <mergeCell ref="A54:P54"/>
  </mergeCells>
  <phoneticPr fontId="0" type="noConversion"/>
  <dataValidations count="6">
    <dataValidation type="list" allowBlank="1" showInputMessage="1" showErrorMessage="1" sqref="D31:D34 D19:D22 D44:D47 D55:D58 D66:D69 D77:D80 D88:D91 D99:D102 D110:D113 D143:D146 D121:D124 D132:D135 D154:D157 D165:D168 D176:D179 D186:D189 D197:D200 D208:D211 D219:D222 D230:D233 D241:D244 D252:D255 D263:D266 D274:D277 D285:D288 D296:D299 D307:D310 D318:D321 D329:D332 D340:D343 D351:D354 D362:D365 D397:D398 D736:D739 D430:D431 D725:D728 D650:D651 D463:D464 D474:D475 D639:D640 D683:D684 D507:D508 D573:D574 D606:D607 D540:D541 D716:D717">
      <formula1>"olimpinė,neolimpinė"</formula1>
    </dataValidation>
    <dataValidation type="list" allowBlank="1" showInputMessage="1" showErrorMessage="1" sqref="H44:H47 M19:M22 H31:H34 H19:H22 M31:M34 M44:M47 H55:H58 M55:M58 H77:H80 H66:H69 M66:M69 M77:M80 H88:H91 M88:M91 H110:H113 H99:H102 M99:M102 M110:M113 M121:M124 H143:H146 M143:M146 H121:H124 H132:H135 M132:M135 H154:H157 M154:M157 H176:H179 M165:M168 H165:H168 M176:M179 H186:H189 M186:M189 H208:H211 M197:M200 H197:H200 M208:M211 H219:H222 M219:M222 H241:H244 M230:M233 H230:H233 M241:M244 H252:H255 M252:M255 H274:H277 M263:M266 H285:H288 M274:M277 H263:H266 M285:M288 H296:H299 M296:M299 H318:H321 M307:M310 H307:H310 M318:M321 H329:H332 M329:M332 H351:H354 M340:M343 H362:H365 M351:M354 H340:H343 M362:M365 H397:H398 M397:M398 H430:H431 H736:H739 M736:M739 M430:M431 M725:M728 H725:H728 H463:H464 M716:M717 H474:H475 M463:M464 H650:H651 M474:M475 H573:H574 M650:M651 H507:H508 M639:M640 M683:M684 M507:M508 H683:H684 M573:M574 H540:H541 H639:H640 M606:M607 M540:M541 H606:H607 H716:H717">
      <formula1>"Taip,Ne"</formula1>
    </dataValidation>
    <dataValidation type="list" allowBlank="1" showInputMessage="1" showErrorMessage="1" sqref="F46:F47 F736:F739 F79:F80 F725:F728 F320:F321 F112:F113 F474:F475 F683:F684 F540:F541 F353:F354 F650:F651 F178:F179 F639:F640 F364:F365 F210:F211 F430:F431 F606:F607 F243:F244 F463:F464 F397:F398 F276:F277 F287:F288 F573:F574 F507:F508 F716:F717">
      <formula1>"OŽ,PČ,PČneol,EČ,EČneol,JOŽ,JPČ,JEČ,JnPČ,JnEČ,NEAK"</formula1>
    </dataValidation>
    <dataValidation type="list" allowBlank="1" showInputMessage="1" showErrorMessage="1" sqref="G46:G47 G736:G739 G79:G80 G725:G728 G320:G321 G112:G113 G474:G475 G683:G684 G540:G541 G353:G354 G650:G651 G178:G179 G639:G640 G364:G365 G210:G211 G430:G431 G606:G607 G243:G244 G463:G464 G397:G398 G276:G277 G287:G288 G573:G574 G507:G508 G716:G717">
      <formula1>"1,1 (kas 4 m. 1 k. nerengiamos),2,4 arba 5"</formula1>
    </dataValidation>
    <dataValidation type="list" allowBlank="1" showInputMessage="1" showErrorMessage="1" sqref="F19:F22 F31:F34 F44:F45 F55:F58 F66:F69 F77:F78 F88:F91 F99:F102 F110:F111 F143:F146 F121:F124 F132:F135 F154:F157 F165:F168 F176:F177 F186:F189 F197:F200 F208:F209 F219:F222 F230:F233 F241:F242 F252:F255 F263:F266 F274:F275 F285:F286 F296:F299 F307:F310 F318:F319 F329:F332 F340:F343 F351:F352 F362:F363 F373 F375 F384 F386 F395 F472 F483 F485 F494 F496 F505 F549 F551 F560 F562 F571 F648 F659 F661 F670 F672 F681">
      <formula1>"OŽ,PČ,PČneol,PŽ,EČ,EČneol,EŽ,PT,JOŽ,JPČ,JEČ,JEOF,JnPČ,JnEČ,JčPČ,JčEČ,NEAK"</formula1>
    </dataValidation>
    <dataValidation type="list" allowBlank="1" showInputMessage="1" showErrorMessage="1" sqref="G19:G22 G31:G34 G44:G45 G55:G58 G66:G69 G77:G78 G88:G91 G99:G102 G110:G111 G143:G146 G121:G124 G132:G135 G154:G157 G165:G168 G176:G177 G186:G189 G197:G200 G208:G209 G219:G222 G230:G233 G241:G242 G252:G255 G263:G266 G274:G275 G285:G286 G296:G299 G307:G310 G318:G319 G329:G332 G340:G343 G351:G352 G362:G363">
      <formula1>"1,2,4"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329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330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331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332</v>
      </c>
      <c r="AL4" s="51"/>
      <c r="AM4" s="51"/>
      <c r="AN4" s="51"/>
    </row>
    <row r="5" spans="1:41" ht="15.75">
      <c r="A5" s="116" t="s">
        <v>333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7" t="s">
        <v>8</v>
      </c>
      <c r="B7" s="119" t="s">
        <v>334</v>
      </c>
      <c r="C7" s="122" t="s">
        <v>335</v>
      </c>
      <c r="D7" s="124" t="s">
        <v>336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30" t="s">
        <v>13</v>
      </c>
      <c r="AO7" s="31"/>
    </row>
    <row r="8" spans="1:41">
      <c r="A8" s="118"/>
      <c r="B8" s="120"/>
      <c r="C8" s="123"/>
      <c r="D8" s="113" t="s">
        <v>337</v>
      </c>
      <c r="E8" s="113" t="s">
        <v>338</v>
      </c>
      <c r="F8" s="113" t="s">
        <v>339</v>
      </c>
      <c r="G8" s="113" t="s">
        <v>340</v>
      </c>
      <c r="H8" s="113" t="s">
        <v>341</v>
      </c>
      <c r="I8" s="113" t="s">
        <v>342</v>
      </c>
      <c r="J8" s="113" t="s">
        <v>343</v>
      </c>
      <c r="K8" s="113" t="s">
        <v>344</v>
      </c>
      <c r="L8" s="113" t="s">
        <v>345</v>
      </c>
      <c r="M8" s="113" t="s">
        <v>346</v>
      </c>
      <c r="N8" s="113" t="s">
        <v>347</v>
      </c>
      <c r="O8" s="113" t="s">
        <v>348</v>
      </c>
      <c r="P8" s="113" t="s">
        <v>349</v>
      </c>
      <c r="Q8" s="113" t="s">
        <v>350</v>
      </c>
      <c r="R8" s="113" t="s">
        <v>351</v>
      </c>
      <c r="S8" s="113" t="s">
        <v>352</v>
      </c>
      <c r="T8" s="113" t="s">
        <v>353</v>
      </c>
      <c r="U8" s="113" t="s">
        <v>354</v>
      </c>
      <c r="V8" s="113" t="s">
        <v>355</v>
      </c>
      <c r="W8" s="113" t="s">
        <v>356</v>
      </c>
      <c r="X8" s="113" t="s">
        <v>357</v>
      </c>
      <c r="Y8" s="113" t="s">
        <v>358</v>
      </c>
      <c r="Z8" s="113" t="s">
        <v>359</v>
      </c>
      <c r="AA8" s="113" t="s">
        <v>360</v>
      </c>
      <c r="AB8" s="113" t="s">
        <v>361</v>
      </c>
      <c r="AC8" s="113" t="s">
        <v>362</v>
      </c>
      <c r="AD8" s="113" t="s">
        <v>363</v>
      </c>
      <c r="AE8" s="113" t="s">
        <v>364</v>
      </c>
      <c r="AF8" s="113" t="s">
        <v>365</v>
      </c>
      <c r="AG8" s="113" t="s">
        <v>366</v>
      </c>
      <c r="AH8" s="113" t="s">
        <v>367</v>
      </c>
      <c r="AI8" s="113" t="s">
        <v>368</v>
      </c>
      <c r="AJ8" s="113" t="s">
        <v>369</v>
      </c>
      <c r="AK8" s="113" t="s">
        <v>370</v>
      </c>
      <c r="AL8" s="113" t="s">
        <v>371</v>
      </c>
      <c r="AM8" s="113" t="s">
        <v>372</v>
      </c>
      <c r="AN8" s="114" t="s">
        <v>373</v>
      </c>
    </row>
    <row r="9" spans="1:41">
      <c r="A9" s="118"/>
      <c r="B9" s="121"/>
      <c r="C9" s="12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5"/>
    </row>
    <row r="10" spans="1:41" s="55" customFormat="1">
      <c r="A10" s="52" t="s">
        <v>374</v>
      </c>
      <c r="B10" s="53" t="s">
        <v>375</v>
      </c>
      <c r="C10" s="35" t="s">
        <v>376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5" t="s">
        <v>377</v>
      </c>
      <c r="B11" s="44" t="s">
        <v>378</v>
      </c>
      <c r="C11" s="35" t="s">
        <v>379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380</v>
      </c>
      <c r="AK11" s="36" t="s">
        <v>380</v>
      </c>
      <c r="AL11" s="36" t="s">
        <v>380</v>
      </c>
      <c r="AM11" s="36" t="s">
        <v>380</v>
      </c>
      <c r="AN11" s="64">
        <f t="shared" ref="AN11:AN26" si="1">SUM(D11*0.3/100)</f>
        <v>1.347</v>
      </c>
    </row>
    <row r="12" spans="1:41">
      <c r="A12" s="65" t="s">
        <v>381</v>
      </c>
      <c r="B12" s="44" t="s">
        <v>382</v>
      </c>
      <c r="C12" s="35" t="s">
        <v>383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380</v>
      </c>
      <c r="AC12" s="36" t="s">
        <v>380</v>
      </c>
      <c r="AD12" s="36" t="s">
        <v>380</v>
      </c>
      <c r="AE12" s="36" t="s">
        <v>380</v>
      </c>
      <c r="AF12" s="36" t="s">
        <v>380</v>
      </c>
      <c r="AG12" s="36" t="s">
        <v>380</v>
      </c>
      <c r="AH12" s="36" t="s">
        <v>380</v>
      </c>
      <c r="AI12" s="36" t="s">
        <v>380</v>
      </c>
      <c r="AJ12" s="36" t="s">
        <v>380</v>
      </c>
      <c r="AK12" s="36" t="s">
        <v>380</v>
      </c>
      <c r="AL12" s="36" t="s">
        <v>380</v>
      </c>
      <c r="AM12" s="36" t="s">
        <v>380</v>
      </c>
      <c r="AN12" s="64">
        <f t="shared" si="1"/>
        <v>0.61199999999999999</v>
      </c>
    </row>
    <row r="13" spans="1:41" ht="84">
      <c r="A13" s="65" t="s">
        <v>384</v>
      </c>
      <c r="B13" s="44" t="s">
        <v>31</v>
      </c>
      <c r="C13" s="22" t="s">
        <v>385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380</v>
      </c>
      <c r="U13" s="36" t="s">
        <v>380</v>
      </c>
      <c r="V13" s="36" t="s">
        <v>380</v>
      </c>
      <c r="W13" s="36" t="s">
        <v>380</v>
      </c>
      <c r="X13" s="36" t="s">
        <v>380</v>
      </c>
      <c r="Y13" s="36" t="s">
        <v>380</v>
      </c>
      <c r="Z13" s="36" t="s">
        <v>380</v>
      </c>
      <c r="AA13" s="36" t="s">
        <v>380</v>
      </c>
      <c r="AB13" s="36" t="s">
        <v>380</v>
      </c>
      <c r="AC13" s="36" t="s">
        <v>380</v>
      </c>
      <c r="AD13" s="36" t="s">
        <v>380</v>
      </c>
      <c r="AE13" s="36" t="s">
        <v>380</v>
      </c>
      <c r="AF13" s="36" t="s">
        <v>380</v>
      </c>
      <c r="AG13" s="36" t="s">
        <v>380</v>
      </c>
      <c r="AH13" s="36" t="s">
        <v>380</v>
      </c>
      <c r="AI13" s="36" t="s">
        <v>380</v>
      </c>
      <c r="AJ13" s="36" t="s">
        <v>380</v>
      </c>
      <c r="AK13" s="36" t="s">
        <v>380</v>
      </c>
      <c r="AL13" s="36" t="s">
        <v>380</v>
      </c>
      <c r="AM13" s="36" t="s">
        <v>380</v>
      </c>
      <c r="AN13" s="64">
        <f t="shared" si="1"/>
        <v>0.255</v>
      </c>
    </row>
    <row r="14" spans="1:41" ht="36">
      <c r="A14" s="65" t="s">
        <v>386</v>
      </c>
      <c r="B14" s="44" t="s">
        <v>387</v>
      </c>
      <c r="C14" s="22" t="s">
        <v>388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380</v>
      </c>
      <c r="AK14" s="36" t="s">
        <v>380</v>
      </c>
      <c r="AL14" s="36" t="s">
        <v>380</v>
      </c>
      <c r="AM14" s="36" t="s">
        <v>380</v>
      </c>
      <c r="AN14" s="64">
        <f t="shared" si="1"/>
        <v>0.255</v>
      </c>
    </row>
    <row r="15" spans="1:41">
      <c r="A15" s="65" t="s">
        <v>389</v>
      </c>
      <c r="B15" s="44" t="s">
        <v>390</v>
      </c>
      <c r="C15" s="32" t="s">
        <v>391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380</v>
      </c>
      <c r="AC15" s="36" t="s">
        <v>380</v>
      </c>
      <c r="AD15" s="36" t="s">
        <v>380</v>
      </c>
      <c r="AE15" s="36" t="s">
        <v>380</v>
      </c>
      <c r="AF15" s="36" t="s">
        <v>380</v>
      </c>
      <c r="AG15" s="36" t="s">
        <v>380</v>
      </c>
      <c r="AH15" s="36" t="s">
        <v>380</v>
      </c>
      <c r="AI15" s="36" t="s">
        <v>380</v>
      </c>
      <c r="AJ15" s="36" t="s">
        <v>380</v>
      </c>
      <c r="AK15" s="36" t="s">
        <v>380</v>
      </c>
      <c r="AL15" s="36" t="s">
        <v>380</v>
      </c>
      <c r="AM15" s="36" t="s">
        <v>380</v>
      </c>
      <c r="AN15" s="64">
        <f t="shared" si="1"/>
        <v>0.255</v>
      </c>
    </row>
    <row r="16" spans="1:41" ht="84">
      <c r="A16" s="65" t="s">
        <v>392</v>
      </c>
      <c r="B16" s="44" t="s">
        <v>99</v>
      </c>
      <c r="C16" s="22" t="s">
        <v>393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380</v>
      </c>
      <c r="M16" s="37" t="s">
        <v>380</v>
      </c>
      <c r="N16" s="37" t="s">
        <v>380</v>
      </c>
      <c r="O16" s="37" t="s">
        <v>380</v>
      </c>
      <c r="P16" s="37" t="s">
        <v>380</v>
      </c>
      <c r="Q16" s="37" t="s">
        <v>380</v>
      </c>
      <c r="R16" s="37" t="s">
        <v>380</v>
      </c>
      <c r="S16" s="37" t="s">
        <v>380</v>
      </c>
      <c r="T16" s="37" t="s">
        <v>380</v>
      </c>
      <c r="U16" s="36" t="s">
        <v>380</v>
      </c>
      <c r="V16" s="36" t="s">
        <v>380</v>
      </c>
      <c r="W16" s="36" t="s">
        <v>380</v>
      </c>
      <c r="X16" s="36" t="s">
        <v>380</v>
      </c>
      <c r="Y16" s="36" t="s">
        <v>380</v>
      </c>
      <c r="Z16" s="36" t="s">
        <v>380</v>
      </c>
      <c r="AA16" s="36" t="s">
        <v>380</v>
      </c>
      <c r="AB16" s="36" t="s">
        <v>380</v>
      </c>
      <c r="AC16" s="36" t="s">
        <v>380</v>
      </c>
      <c r="AD16" s="36" t="s">
        <v>380</v>
      </c>
      <c r="AE16" s="36" t="s">
        <v>380</v>
      </c>
      <c r="AF16" s="36" t="s">
        <v>380</v>
      </c>
      <c r="AG16" s="36" t="s">
        <v>380</v>
      </c>
      <c r="AH16" s="36" t="s">
        <v>380</v>
      </c>
      <c r="AI16" s="36" t="s">
        <v>380</v>
      </c>
      <c r="AJ16" s="36" t="s">
        <v>380</v>
      </c>
      <c r="AK16" s="36" t="s">
        <v>380</v>
      </c>
      <c r="AL16" s="36" t="s">
        <v>380</v>
      </c>
      <c r="AM16" s="36" t="s">
        <v>380</v>
      </c>
      <c r="AN16" s="64">
        <f t="shared" si="1"/>
        <v>0.20399999999999999</v>
      </c>
    </row>
    <row r="17" spans="1:40">
      <c r="A17" s="65" t="s">
        <v>394</v>
      </c>
      <c r="B17" s="44" t="s">
        <v>395</v>
      </c>
      <c r="C17" s="32" t="s">
        <v>396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380</v>
      </c>
      <c r="AC17" s="36" t="s">
        <v>380</v>
      </c>
      <c r="AD17" s="36" t="s">
        <v>380</v>
      </c>
      <c r="AE17" s="36" t="s">
        <v>380</v>
      </c>
      <c r="AF17" s="36" t="s">
        <v>380</v>
      </c>
      <c r="AG17" s="36" t="s">
        <v>380</v>
      </c>
      <c r="AH17" s="36" t="s">
        <v>380</v>
      </c>
      <c r="AI17" s="36" t="s">
        <v>380</v>
      </c>
      <c r="AJ17" s="36" t="s">
        <v>380</v>
      </c>
      <c r="AK17" s="36" t="s">
        <v>380</v>
      </c>
      <c r="AL17" s="36" t="s">
        <v>380</v>
      </c>
      <c r="AM17" s="36" t="s">
        <v>380</v>
      </c>
      <c r="AN17" s="64">
        <f t="shared" si="1"/>
        <v>0.20399999999999999</v>
      </c>
    </row>
    <row r="18" spans="1:40" ht="24">
      <c r="A18" s="65" t="s">
        <v>397</v>
      </c>
      <c r="B18" s="44" t="s">
        <v>398</v>
      </c>
      <c r="C18" s="22" t="s">
        <v>399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380</v>
      </c>
      <c r="AK18" s="36" t="s">
        <v>380</v>
      </c>
      <c r="AL18" s="36" t="s">
        <v>380</v>
      </c>
      <c r="AM18" s="36" t="s">
        <v>380</v>
      </c>
      <c r="AN18" s="64">
        <f t="shared" si="1"/>
        <v>0.20399999999999999</v>
      </c>
    </row>
    <row r="19" spans="1:40">
      <c r="A19" s="65" t="s">
        <v>400</v>
      </c>
      <c r="B19" s="44" t="s">
        <v>58</v>
      </c>
      <c r="C19" s="32" t="s">
        <v>401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380</v>
      </c>
      <c r="AC19" s="36" t="s">
        <v>380</v>
      </c>
      <c r="AD19" s="36" t="s">
        <v>380</v>
      </c>
      <c r="AE19" s="36" t="s">
        <v>380</v>
      </c>
      <c r="AF19" s="36" t="s">
        <v>380</v>
      </c>
      <c r="AG19" s="36" t="s">
        <v>380</v>
      </c>
      <c r="AH19" s="36" t="s">
        <v>380</v>
      </c>
      <c r="AI19" s="36" t="s">
        <v>380</v>
      </c>
      <c r="AJ19" s="36" t="s">
        <v>380</v>
      </c>
      <c r="AK19" s="36" t="s">
        <v>380</v>
      </c>
      <c r="AL19" s="36" t="s">
        <v>380</v>
      </c>
      <c r="AM19" s="36" t="s">
        <v>380</v>
      </c>
      <c r="AN19" s="64">
        <f t="shared" si="1"/>
        <v>0.20399999999999999</v>
      </c>
    </row>
    <row r="20" spans="1:40">
      <c r="A20" s="65" t="s">
        <v>402</v>
      </c>
      <c r="B20" s="44" t="s">
        <v>78</v>
      </c>
      <c r="C20" s="32" t="s">
        <v>403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380</v>
      </c>
      <c r="U20" s="36" t="s">
        <v>380</v>
      </c>
      <c r="V20" s="36" t="s">
        <v>380</v>
      </c>
      <c r="W20" s="36" t="s">
        <v>380</v>
      </c>
      <c r="X20" s="36" t="s">
        <v>380</v>
      </c>
      <c r="Y20" s="36" t="s">
        <v>380</v>
      </c>
      <c r="Z20" s="36" t="s">
        <v>380</v>
      </c>
      <c r="AA20" s="36" t="s">
        <v>380</v>
      </c>
      <c r="AB20" s="36" t="s">
        <v>380</v>
      </c>
      <c r="AC20" s="36" t="s">
        <v>380</v>
      </c>
      <c r="AD20" s="36" t="s">
        <v>380</v>
      </c>
      <c r="AE20" s="36" t="s">
        <v>380</v>
      </c>
      <c r="AF20" s="36" t="s">
        <v>380</v>
      </c>
      <c r="AG20" s="36" t="s">
        <v>380</v>
      </c>
      <c r="AH20" s="36" t="s">
        <v>380</v>
      </c>
      <c r="AI20" s="36" t="s">
        <v>380</v>
      </c>
      <c r="AJ20" s="36" t="s">
        <v>380</v>
      </c>
      <c r="AK20" s="36" t="s">
        <v>380</v>
      </c>
      <c r="AL20" s="36" t="s">
        <v>380</v>
      </c>
      <c r="AM20" s="36" t="s">
        <v>380</v>
      </c>
      <c r="AN20" s="64">
        <f t="shared" si="1"/>
        <v>0.153</v>
      </c>
    </row>
    <row r="21" spans="1:40">
      <c r="A21" s="65" t="s">
        <v>404</v>
      </c>
      <c r="B21" s="44" t="s">
        <v>108</v>
      </c>
      <c r="C21" s="32" t="s">
        <v>405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380</v>
      </c>
      <c r="U21" s="36" t="s">
        <v>380</v>
      </c>
      <c r="V21" s="36" t="s">
        <v>380</v>
      </c>
      <c r="W21" s="36" t="s">
        <v>380</v>
      </c>
      <c r="X21" s="36" t="s">
        <v>380</v>
      </c>
      <c r="Y21" s="36" t="s">
        <v>380</v>
      </c>
      <c r="Z21" s="36" t="s">
        <v>380</v>
      </c>
      <c r="AA21" s="36" t="s">
        <v>380</v>
      </c>
      <c r="AB21" s="36" t="s">
        <v>380</v>
      </c>
      <c r="AC21" s="36" t="s">
        <v>380</v>
      </c>
      <c r="AD21" s="36" t="s">
        <v>380</v>
      </c>
      <c r="AE21" s="36" t="s">
        <v>380</v>
      </c>
      <c r="AF21" s="36" t="s">
        <v>380</v>
      </c>
      <c r="AG21" s="36" t="s">
        <v>380</v>
      </c>
      <c r="AH21" s="36" t="s">
        <v>380</v>
      </c>
      <c r="AI21" s="36" t="s">
        <v>380</v>
      </c>
      <c r="AJ21" s="36" t="s">
        <v>380</v>
      </c>
      <c r="AK21" s="36" t="s">
        <v>380</v>
      </c>
      <c r="AL21" s="36" t="s">
        <v>380</v>
      </c>
      <c r="AM21" s="36" t="s">
        <v>380</v>
      </c>
      <c r="AN21" s="64">
        <f t="shared" si="1"/>
        <v>0.10199999999999999</v>
      </c>
    </row>
    <row r="22" spans="1:40">
      <c r="A22" s="65" t="s">
        <v>406</v>
      </c>
      <c r="B22" s="44" t="s">
        <v>407</v>
      </c>
      <c r="C22" s="32" t="s">
        <v>408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380</v>
      </c>
      <c r="U22" s="36" t="s">
        <v>380</v>
      </c>
      <c r="V22" s="36" t="s">
        <v>380</v>
      </c>
      <c r="W22" s="36" t="s">
        <v>380</v>
      </c>
      <c r="X22" s="36" t="s">
        <v>380</v>
      </c>
      <c r="Y22" s="36" t="s">
        <v>380</v>
      </c>
      <c r="Z22" s="36" t="s">
        <v>380</v>
      </c>
      <c r="AA22" s="36" t="s">
        <v>380</v>
      </c>
      <c r="AB22" s="36" t="s">
        <v>380</v>
      </c>
      <c r="AC22" s="36" t="s">
        <v>380</v>
      </c>
      <c r="AD22" s="36" t="s">
        <v>380</v>
      </c>
      <c r="AE22" s="36" t="s">
        <v>380</v>
      </c>
      <c r="AF22" s="36" t="s">
        <v>380</v>
      </c>
      <c r="AG22" s="36" t="s">
        <v>380</v>
      </c>
      <c r="AH22" s="36" t="s">
        <v>380</v>
      </c>
      <c r="AI22" s="36" t="s">
        <v>380</v>
      </c>
      <c r="AJ22" s="36" t="s">
        <v>380</v>
      </c>
      <c r="AK22" s="36" t="s">
        <v>380</v>
      </c>
      <c r="AL22" s="36" t="s">
        <v>380</v>
      </c>
      <c r="AM22" s="36" t="s">
        <v>380</v>
      </c>
      <c r="AN22" s="64">
        <f t="shared" si="1"/>
        <v>0.10199999999999999</v>
      </c>
    </row>
    <row r="23" spans="1:40">
      <c r="A23" s="65" t="s">
        <v>409</v>
      </c>
      <c r="B23" s="44" t="s">
        <v>410</v>
      </c>
      <c r="C23" s="32" t="s">
        <v>411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380</v>
      </c>
      <c r="U23" s="36" t="s">
        <v>380</v>
      </c>
      <c r="V23" s="36" t="s">
        <v>380</v>
      </c>
      <c r="W23" s="36" t="s">
        <v>380</v>
      </c>
      <c r="X23" s="36" t="s">
        <v>380</v>
      </c>
      <c r="Y23" s="36" t="s">
        <v>380</v>
      </c>
      <c r="Z23" s="36" t="s">
        <v>380</v>
      </c>
      <c r="AA23" s="36" t="s">
        <v>380</v>
      </c>
      <c r="AB23" s="36" t="s">
        <v>380</v>
      </c>
      <c r="AC23" s="36" t="s">
        <v>380</v>
      </c>
      <c r="AD23" s="36" t="s">
        <v>380</v>
      </c>
      <c r="AE23" s="36" t="s">
        <v>380</v>
      </c>
      <c r="AF23" s="36" t="s">
        <v>380</v>
      </c>
      <c r="AG23" s="36" t="s">
        <v>380</v>
      </c>
      <c r="AH23" s="36" t="s">
        <v>380</v>
      </c>
      <c r="AI23" s="36" t="s">
        <v>380</v>
      </c>
      <c r="AJ23" s="36" t="s">
        <v>380</v>
      </c>
      <c r="AK23" s="36" t="s">
        <v>380</v>
      </c>
      <c r="AL23" s="36" t="s">
        <v>380</v>
      </c>
      <c r="AM23" s="36" t="s">
        <v>380</v>
      </c>
      <c r="AN23" s="64">
        <f t="shared" si="1"/>
        <v>7.6499999999999999E-2</v>
      </c>
    </row>
    <row r="24" spans="1:40">
      <c r="A24" s="65" t="s">
        <v>412</v>
      </c>
      <c r="B24" s="44" t="s">
        <v>413</v>
      </c>
      <c r="C24" s="32" t="s">
        <v>414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380</v>
      </c>
      <c r="U24" s="36" t="s">
        <v>380</v>
      </c>
      <c r="V24" s="36" t="s">
        <v>380</v>
      </c>
      <c r="W24" s="36" t="s">
        <v>380</v>
      </c>
      <c r="X24" s="36" t="s">
        <v>380</v>
      </c>
      <c r="Y24" s="36" t="s">
        <v>380</v>
      </c>
      <c r="Z24" s="36" t="s">
        <v>380</v>
      </c>
      <c r="AA24" s="36" t="s">
        <v>380</v>
      </c>
      <c r="AB24" s="36" t="s">
        <v>380</v>
      </c>
      <c r="AC24" s="36" t="s">
        <v>380</v>
      </c>
      <c r="AD24" s="36" t="s">
        <v>380</v>
      </c>
      <c r="AE24" s="36" t="s">
        <v>380</v>
      </c>
      <c r="AF24" s="36" t="s">
        <v>380</v>
      </c>
      <c r="AG24" s="36" t="s">
        <v>380</v>
      </c>
      <c r="AH24" s="36" t="s">
        <v>380</v>
      </c>
      <c r="AI24" s="36" t="s">
        <v>380</v>
      </c>
      <c r="AJ24" s="36" t="s">
        <v>380</v>
      </c>
      <c r="AK24" s="36" t="s">
        <v>380</v>
      </c>
      <c r="AL24" s="36" t="s">
        <v>380</v>
      </c>
      <c r="AM24" s="36" t="s">
        <v>380</v>
      </c>
      <c r="AN24" s="64">
        <f t="shared" si="1"/>
        <v>6.3750000000000001E-2</v>
      </c>
    </row>
    <row r="25" spans="1:40">
      <c r="A25" s="65" t="s">
        <v>415</v>
      </c>
      <c r="B25" s="44" t="s">
        <v>416</v>
      </c>
      <c r="C25" s="32" t="s">
        <v>417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380</v>
      </c>
      <c r="U25" s="36" t="s">
        <v>380</v>
      </c>
      <c r="V25" s="36" t="s">
        <v>380</v>
      </c>
      <c r="W25" s="36" t="s">
        <v>380</v>
      </c>
      <c r="X25" s="36" t="s">
        <v>380</v>
      </c>
      <c r="Y25" s="36" t="s">
        <v>380</v>
      </c>
      <c r="Z25" s="36" t="s">
        <v>380</v>
      </c>
      <c r="AA25" s="36" t="s">
        <v>380</v>
      </c>
      <c r="AB25" s="36" t="s">
        <v>380</v>
      </c>
      <c r="AC25" s="36" t="s">
        <v>380</v>
      </c>
      <c r="AD25" s="36" t="s">
        <v>380</v>
      </c>
      <c r="AE25" s="36" t="s">
        <v>380</v>
      </c>
      <c r="AF25" s="36" t="s">
        <v>380</v>
      </c>
      <c r="AG25" s="36" t="s">
        <v>380</v>
      </c>
      <c r="AH25" s="36" t="s">
        <v>380</v>
      </c>
      <c r="AI25" s="36" t="s">
        <v>380</v>
      </c>
      <c r="AJ25" s="36" t="s">
        <v>380</v>
      </c>
      <c r="AK25" s="36" t="s">
        <v>380</v>
      </c>
      <c r="AL25" s="36" t="s">
        <v>380</v>
      </c>
      <c r="AM25" s="36" t="s">
        <v>380</v>
      </c>
      <c r="AN25" s="64">
        <f t="shared" si="1"/>
        <v>5.0999999999999997E-2</v>
      </c>
    </row>
    <row r="26" spans="1:40" ht="24.75" thickBot="1">
      <c r="A26" s="39" t="s">
        <v>418</v>
      </c>
      <c r="B26" s="45" t="s">
        <v>419</v>
      </c>
      <c r="C26" s="23" t="s">
        <v>420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380</v>
      </c>
      <c r="AC26" s="42" t="s">
        <v>380</v>
      </c>
      <c r="AD26" s="42" t="s">
        <v>380</v>
      </c>
      <c r="AE26" s="42" t="s">
        <v>380</v>
      </c>
      <c r="AF26" s="42" t="s">
        <v>380</v>
      </c>
      <c r="AG26" s="42" t="s">
        <v>380</v>
      </c>
      <c r="AH26" s="42" t="s">
        <v>380</v>
      </c>
      <c r="AI26" s="42" t="s">
        <v>380</v>
      </c>
      <c r="AJ26" s="42" t="s">
        <v>380</v>
      </c>
      <c r="AK26" s="42" t="s">
        <v>380</v>
      </c>
      <c r="AL26" s="42" t="s">
        <v>380</v>
      </c>
      <c r="AM26" s="42" t="s">
        <v>380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421</v>
      </c>
    </row>
    <row r="2" spans="1:1" s="19" customFormat="1" ht="15" customHeight="1">
      <c r="A2" s="18" t="s">
        <v>422</v>
      </c>
    </row>
    <row r="3" spans="1:1" s="19" customFormat="1" ht="15" customHeight="1">
      <c r="A3" s="18" t="s">
        <v>423</v>
      </c>
    </row>
    <row r="4" spans="1:1" s="19" customFormat="1" ht="15" customHeight="1">
      <c r="A4" s="18" t="s">
        <v>424</v>
      </c>
    </row>
    <row r="5" spans="1:1" s="19" customFormat="1" ht="15" customHeight="1">
      <c r="A5" s="18" t="s">
        <v>425</v>
      </c>
    </row>
    <row r="6" spans="1:1" s="19" customFormat="1" ht="15" customHeight="1">
      <c r="A6" s="18" t="s">
        <v>426</v>
      </c>
    </row>
    <row r="7" spans="1:1" s="19" customFormat="1" ht="15" customHeight="1">
      <c r="A7" s="18" t="s">
        <v>427</v>
      </c>
    </row>
    <row r="8" spans="1:1" s="19" customFormat="1" ht="15" customHeight="1">
      <c r="A8" s="18" t="s">
        <v>428</v>
      </c>
    </row>
    <row r="9" spans="1:1" s="19" customFormat="1" ht="15" customHeight="1">
      <c r="A9" s="18" t="s">
        <v>429</v>
      </c>
    </row>
    <row r="10" spans="1:1" s="19" customFormat="1" ht="15" customHeight="1">
      <c r="A10" s="18" t="s">
        <v>430</v>
      </c>
    </row>
    <row r="11" spans="1:1" s="19" customFormat="1" ht="15" customHeight="1">
      <c r="A11" s="18" t="s">
        <v>431</v>
      </c>
    </row>
    <row r="12" spans="1:1" s="19" customFormat="1" ht="15" customHeight="1">
      <c r="A12" s="18" t="s">
        <v>432</v>
      </c>
    </row>
    <row r="13" spans="1:1" s="19" customFormat="1" ht="15" customHeight="1">
      <c r="A13" s="18" t="s">
        <v>433</v>
      </c>
    </row>
    <row r="14" spans="1:1" s="19" customFormat="1" ht="15" customHeight="1">
      <c r="A14" s="18" t="s">
        <v>434</v>
      </c>
    </row>
    <row r="15" spans="1:1" s="19" customFormat="1" ht="15" customHeight="1">
      <c r="A15" s="18" t="s">
        <v>435</v>
      </c>
    </row>
    <row r="16" spans="1:1" s="19" customFormat="1" ht="15" customHeight="1">
      <c r="A16" s="18" t="s">
        <v>436</v>
      </c>
    </row>
    <row r="17" spans="1:1" s="19" customFormat="1" ht="15" customHeight="1">
      <c r="A17" s="18" t="s">
        <v>437</v>
      </c>
    </row>
    <row r="18" spans="1:1" s="19" customFormat="1" ht="15" customHeight="1">
      <c r="A18" s="18" t="s">
        <v>438</v>
      </c>
    </row>
    <row r="19" spans="1:1" s="19" customFormat="1" ht="15" customHeight="1">
      <c r="A19" s="18" t="s">
        <v>439</v>
      </c>
    </row>
    <row r="20" spans="1:1" s="19" customFormat="1" ht="15" customHeight="1">
      <c r="A20" s="18" t="s">
        <v>440</v>
      </c>
    </row>
    <row r="21" spans="1:1" s="19" customFormat="1" ht="15" customHeight="1">
      <c r="A21" s="18" t="s">
        <v>441</v>
      </c>
    </row>
    <row r="22" spans="1:1" s="19" customFormat="1" ht="15" customHeight="1">
      <c r="A22" s="18" t="s">
        <v>442</v>
      </c>
    </row>
    <row r="23" spans="1:1" s="19" customFormat="1" ht="15" customHeight="1">
      <c r="A23" s="18" t="s">
        <v>443</v>
      </c>
    </row>
    <row r="24" spans="1:1" s="19" customFormat="1" ht="15" customHeight="1">
      <c r="A24" s="18" t="s">
        <v>444</v>
      </c>
    </row>
    <row r="25" spans="1:1" s="19" customFormat="1" ht="15" customHeight="1">
      <c r="A25" s="18" t="s">
        <v>445</v>
      </c>
    </row>
    <row r="26" spans="1:1" s="19" customFormat="1" ht="15" customHeight="1">
      <c r="A26" s="18" t="s">
        <v>446</v>
      </c>
    </row>
    <row r="27" spans="1:1" s="19" customFormat="1" ht="15" customHeight="1">
      <c r="A27" s="18" t="s">
        <v>447</v>
      </c>
    </row>
    <row r="28" spans="1:1" s="19" customFormat="1" ht="15" customHeight="1">
      <c r="A28" s="18" t="s">
        <v>448</v>
      </c>
    </row>
    <row r="29" spans="1:1" s="19" customFormat="1" ht="15" customHeight="1">
      <c r="A29" s="18" t="s">
        <v>449</v>
      </c>
    </row>
    <row r="30" spans="1:1" s="19" customFormat="1" ht="15" customHeight="1">
      <c r="A30" s="18" t="s">
        <v>450</v>
      </c>
    </row>
    <row r="31" spans="1:1" s="19" customFormat="1" ht="15" customHeight="1">
      <c r="A31" s="18" t="s">
        <v>451</v>
      </c>
    </row>
    <row r="32" spans="1:1" s="19" customFormat="1" ht="15" customHeight="1">
      <c r="A32" s="18" t="s">
        <v>452</v>
      </c>
    </row>
    <row r="33" spans="1:1" s="19" customFormat="1" ht="15" customHeight="1">
      <c r="A33" s="18" t="s">
        <v>453</v>
      </c>
    </row>
    <row r="34" spans="1:1" s="19" customFormat="1" ht="15" customHeight="1">
      <c r="A34" s="18" t="s">
        <v>454</v>
      </c>
    </row>
    <row r="35" spans="1:1" s="19" customFormat="1" ht="15" customHeight="1">
      <c r="A35" s="18" t="s">
        <v>455</v>
      </c>
    </row>
    <row r="36" spans="1:1" s="19" customFormat="1" ht="15" customHeight="1">
      <c r="A36" s="18" t="s">
        <v>456</v>
      </c>
    </row>
    <row r="37" spans="1:1" s="19" customFormat="1" ht="15" customHeight="1">
      <c r="A37" s="18" t="s">
        <v>457</v>
      </c>
    </row>
    <row r="38" spans="1:1" s="19" customFormat="1" ht="15" customHeight="1">
      <c r="A38" s="18" t="s">
        <v>458</v>
      </c>
    </row>
    <row r="39" spans="1:1" s="19" customFormat="1" ht="15" customHeight="1">
      <c r="A39" s="18" t="s">
        <v>459</v>
      </c>
    </row>
    <row r="40" spans="1:1" s="19" customFormat="1" ht="15" customHeight="1">
      <c r="A40" s="18" t="s">
        <v>460</v>
      </c>
    </row>
    <row r="41" spans="1:1" s="19" customFormat="1" ht="15" customHeight="1">
      <c r="A41" s="18" t="s">
        <v>461</v>
      </c>
    </row>
    <row r="42" spans="1:1" s="19" customFormat="1" ht="15" customHeight="1">
      <c r="A42" s="18" t="s">
        <v>462</v>
      </c>
    </row>
    <row r="43" spans="1:1" s="19" customFormat="1" ht="15" customHeight="1">
      <c r="A43" s="18" t="s">
        <v>463</v>
      </c>
    </row>
    <row r="44" spans="1:1" s="19" customFormat="1" ht="15" customHeight="1">
      <c r="A44" s="18" t="s">
        <v>464</v>
      </c>
    </row>
    <row r="45" spans="1:1" s="19" customFormat="1" ht="15" customHeight="1">
      <c r="A45" s="18" t="s">
        <v>465</v>
      </c>
    </row>
    <row r="46" spans="1:1" s="19" customFormat="1" ht="15" customHeight="1">
      <c r="A46" s="18" t="s">
        <v>466</v>
      </c>
    </row>
    <row r="47" spans="1:1" s="19" customFormat="1" ht="15" customHeight="1">
      <c r="A47" s="18" t="s">
        <v>467</v>
      </c>
    </row>
    <row r="48" spans="1:1" s="19" customFormat="1" ht="15" customHeight="1">
      <c r="A48" s="18" t="s">
        <v>468</v>
      </c>
    </row>
    <row r="49" spans="1:1" s="19" customFormat="1" ht="15" customHeight="1">
      <c r="A49" s="18" t="s">
        <v>469</v>
      </c>
    </row>
    <row r="50" spans="1:1" s="19" customFormat="1" ht="15" customHeight="1">
      <c r="A50" s="18" t="s">
        <v>470</v>
      </c>
    </row>
    <row r="51" spans="1:1" s="19" customFormat="1" ht="15" customHeight="1">
      <c r="A51" s="18" t="s">
        <v>471</v>
      </c>
    </row>
    <row r="52" spans="1:1" s="19" customFormat="1" ht="15" customHeight="1">
      <c r="A52" s="18" t="s">
        <v>472</v>
      </c>
    </row>
    <row r="53" spans="1:1" s="19" customFormat="1" ht="15" customHeight="1">
      <c r="A53" s="18" t="s">
        <v>473</v>
      </c>
    </row>
    <row r="54" spans="1:1" s="19" customFormat="1" ht="15" customHeight="1">
      <c r="A54" s="18" t="s">
        <v>474</v>
      </c>
    </row>
    <row r="55" spans="1:1" s="19" customFormat="1" ht="15" customHeight="1">
      <c r="A55" s="18" t="s">
        <v>475</v>
      </c>
    </row>
    <row r="56" spans="1:1" s="19" customFormat="1" ht="15" customHeight="1">
      <c r="A56" s="18" t="s">
        <v>2</v>
      </c>
    </row>
    <row r="57" spans="1:1" s="19" customFormat="1" ht="15" customHeight="1">
      <c r="A57" s="18" t="s">
        <v>476</v>
      </c>
    </row>
    <row r="58" spans="1:1" s="19" customFormat="1" ht="15" customHeight="1">
      <c r="A58" s="18" t="s">
        <v>477</v>
      </c>
    </row>
    <row r="59" spans="1:1" s="19" customFormat="1" ht="15" customHeight="1">
      <c r="A59" s="18" t="s">
        <v>478</v>
      </c>
    </row>
    <row r="60" spans="1:1" s="19" customFormat="1" ht="15" customHeight="1">
      <c r="A60" s="18" t="s">
        <v>479</v>
      </c>
    </row>
    <row r="61" spans="1:1" s="19" customFormat="1" ht="15" customHeight="1">
      <c r="A61" s="18" t="s">
        <v>480</v>
      </c>
    </row>
    <row r="62" spans="1:1" s="19" customFormat="1" ht="15" customHeight="1">
      <c r="A62" s="18" t="s">
        <v>481</v>
      </c>
    </row>
    <row r="63" spans="1:1" s="19" customFormat="1" ht="15" customHeight="1">
      <c r="A63" s="18" t="s">
        <v>482</v>
      </c>
    </row>
    <row r="64" spans="1:1" s="19" customFormat="1" ht="15" customHeight="1">
      <c r="A64" s="18" t="s">
        <v>483</v>
      </c>
    </row>
    <row r="65" spans="1:1" s="19" customFormat="1" ht="15" customHeight="1">
      <c r="A65" s="18" t="s">
        <v>484</v>
      </c>
    </row>
    <row r="66" spans="1:1" s="19" customFormat="1" ht="15" customHeight="1">
      <c r="A66" s="18" t="s">
        <v>485</v>
      </c>
    </row>
    <row r="67" spans="1:1" s="19" customFormat="1" ht="15" customHeight="1">
      <c r="A67" s="18" t="s">
        <v>486</v>
      </c>
    </row>
    <row r="68" spans="1:1" s="19" customFormat="1" ht="15" customHeight="1">
      <c r="A68" s="18" t="s">
        <v>487</v>
      </c>
    </row>
    <row r="69" spans="1:1" s="19" customFormat="1" ht="15" customHeight="1">
      <c r="A69" s="18" t="s">
        <v>488</v>
      </c>
    </row>
    <row r="70" spans="1:1" s="19" customFormat="1" ht="15" customHeight="1">
      <c r="A70" s="18" t="s">
        <v>489</v>
      </c>
    </row>
    <row r="71" spans="1:1" s="19" customFormat="1" ht="15" customHeight="1">
      <c r="A71" s="18" t="s">
        <v>490</v>
      </c>
    </row>
    <row r="72" spans="1:1" s="19" customFormat="1" ht="15" customHeight="1">
      <c r="A72" s="18" t="s">
        <v>491</v>
      </c>
    </row>
    <row r="73" spans="1:1" s="19" customFormat="1" ht="15" customHeight="1">
      <c r="A73" s="18" t="s">
        <v>492</v>
      </c>
    </row>
    <row r="74" spans="1:1" s="19" customFormat="1" ht="15" customHeight="1">
      <c r="A74" s="18" t="s">
        <v>493</v>
      </c>
    </row>
    <row r="75" spans="1:1" s="19" customFormat="1" ht="15" customHeight="1">
      <c r="A75" s="18" t="s">
        <v>494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011B1E79-08EB-4EB9-8C5F-C5B74F6ED5A7">false</needDetail>
    <xd_ProgID xmlns="http://schemas.microsoft.com/sharepoint/v3" xsi:nil="true"/>
    <Comments xmlns="011B1E79-08EB-4EB9-8C5F-C5B74F6ED5A7" xsi:nil="true"/>
    <alreadyChecked xmlns="011B1E79-08EB-4EB9-8C5F-C5B74F6ED5A7">true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273DD364EFE5D14CAB9FA49268B7D6EA" ma:contentTypeVersion="" ma:contentTypeDescription="" ma:contentTypeScope="" ma:versionID="da9ee650f6ece560cd16da580970c222">
  <xsd:schema xmlns:xsd="http://www.w3.org/2001/XMLSchema" xmlns:xs="http://www.w3.org/2001/XMLSchema" xmlns:p="http://schemas.microsoft.com/office/2006/metadata/properties" xmlns:ns1="http://schemas.microsoft.com/sharepoint/v3" xmlns:ns2="011B1E79-08EB-4EB9-8C5F-C5B74F6ED5A7" targetNamespace="http://schemas.microsoft.com/office/2006/metadata/properties" ma:root="true" ma:fieldsID="04978c56d892939cf135f1869a4b7144" ns1:_="" ns2:_="">
    <xsd:import namespace="http://schemas.microsoft.com/sharepoint/v3"/>
    <xsd:import namespace="011B1E79-08EB-4EB9-8C5F-C5B74F6ED5A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B1E79-08EB-4EB9-8C5F-C5B74F6ED5A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1B1E79-08EB-4EB9-8C5F-C5B74F6ED5A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6A6CD7-3B2F-417C-BAB7-60712F88F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1B1E79-08EB-4EB9-8C5F-C5B74F6ED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2021-03-15T07:53:22Z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0x0101006CB92C11A11C4849B1A04E87CB5CBA3E00273DD364EFE5D14CAB9FA49268B7D6EA</vt:lpwstr>
  </property>
</Properties>
</file>